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3" windowWidth="16663" windowHeight="9463" activeTab="1"/>
  </bookViews>
  <sheets>
    <sheet name="Movimiento General (con spa)" sheetId="11" r:id="rId1"/>
    <sheet name="Salas de la Corte" sheetId="10" r:id="rId2"/>
    <sheet name="CASOS INGRESADOS SPA" sheetId="5" r:id="rId3"/>
  </sheets>
  <definedNames>
    <definedName name="_xlnm.Print_Area" localSheetId="2">'CASOS INGRESADOS SPA'!$A$1:$Q$24</definedName>
    <definedName name="_xlnm.Print_Area" localSheetId="0">'Movimiento General (con spa)'!$A$1:$N$26</definedName>
    <definedName name="_xlnm.Print_Area" localSheetId="1">'Salas de la Corte'!$A$1:$G$24</definedName>
    <definedName name="_xlnm.Print_Titles" localSheetId="1">'Salas de la Corte'!$1:$3</definedName>
  </definedNames>
  <calcPr calcId="144525"/>
</workbook>
</file>

<file path=xl/calcChain.xml><?xml version="1.0" encoding="utf-8"?>
<calcChain xmlns="http://schemas.openxmlformats.org/spreadsheetml/2006/main">
  <c r="D8" i="11" l="1"/>
  <c r="E8" i="11" l="1"/>
  <c r="F8" i="11"/>
  <c r="G8" i="11"/>
  <c r="H8" i="11"/>
  <c r="I8" i="11"/>
  <c r="J8" i="11"/>
  <c r="K8" i="11"/>
  <c r="L8" i="11"/>
  <c r="M8" i="11"/>
  <c r="N8" i="11"/>
  <c r="D7" i="11"/>
  <c r="E7" i="11"/>
  <c r="F7" i="11"/>
  <c r="G7" i="11"/>
  <c r="H7" i="11"/>
  <c r="I7" i="11"/>
  <c r="J7" i="11"/>
  <c r="K7" i="11"/>
  <c r="L7" i="11"/>
  <c r="M7" i="11"/>
  <c r="N7" i="11"/>
  <c r="E6" i="11"/>
  <c r="F6" i="11"/>
  <c r="G6" i="11"/>
  <c r="H6" i="11"/>
  <c r="I6" i="11"/>
  <c r="J6" i="11"/>
  <c r="K6" i="11"/>
  <c r="L6" i="11"/>
  <c r="M6" i="11"/>
  <c r="N6" i="11"/>
  <c r="D6" i="11"/>
  <c r="H5" i="11" l="1"/>
  <c r="N5" i="11"/>
  <c r="J5" i="11"/>
  <c r="F5" i="11"/>
  <c r="L5" i="11"/>
  <c r="D5" i="11"/>
  <c r="C5" i="11" s="1"/>
  <c r="M5" i="11"/>
  <c r="I5" i="11"/>
  <c r="E5" i="11"/>
  <c r="K5" i="11"/>
  <c r="G5" i="11"/>
  <c r="C6" i="11"/>
  <c r="C7" i="11"/>
  <c r="C9" i="11" l="1"/>
  <c r="C10" i="11"/>
  <c r="C12" i="11"/>
  <c r="C13" i="11"/>
  <c r="C15" i="11"/>
  <c r="C16" i="11"/>
  <c r="C18" i="11"/>
  <c r="C19" i="11"/>
  <c r="C21" i="11"/>
  <c r="C22" i="11"/>
  <c r="C20" i="11" l="1"/>
  <c r="C11" i="11"/>
  <c r="C14" i="11"/>
  <c r="C17" i="11" l="1"/>
  <c r="C8" i="11"/>
  <c r="C23" i="11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B23" i="10"/>
  <c r="B22" i="10"/>
  <c r="B19" i="10"/>
  <c r="B18" i="10"/>
  <c r="G15" i="10"/>
  <c r="B15" i="10" s="1"/>
  <c r="G14" i="10"/>
  <c r="B14" i="10" s="1"/>
  <c r="B11" i="10"/>
  <c r="B10" i="10"/>
  <c r="B7" i="10"/>
  <c r="B6" i="10"/>
  <c r="Q5" i="5" l="1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B5" i="5"/>
  <c r="K12" i="5"/>
  <c r="J12" i="5"/>
  <c r="I12" i="5"/>
  <c r="H12" i="5"/>
  <c r="G12" i="5"/>
  <c r="F12" i="5"/>
  <c r="E12" i="5"/>
  <c r="D12" i="5"/>
  <c r="C12" i="5"/>
  <c r="B12" i="5"/>
  <c r="I18" i="5"/>
  <c r="H18" i="5"/>
  <c r="G18" i="5"/>
  <c r="F18" i="5"/>
  <c r="E18" i="5"/>
  <c r="D18" i="5"/>
  <c r="K15" i="5"/>
  <c r="J15" i="5"/>
  <c r="O18" i="5"/>
  <c r="N18" i="5"/>
  <c r="M18" i="5"/>
  <c r="L18" i="5"/>
  <c r="K18" i="5"/>
  <c r="J18" i="5"/>
  <c r="P18" i="5"/>
  <c r="Q18" i="5"/>
  <c r="M15" i="5"/>
  <c r="N15" i="5"/>
  <c r="O15" i="5"/>
  <c r="P15" i="5"/>
  <c r="Q15" i="5"/>
  <c r="L15" i="5"/>
  <c r="M12" i="5"/>
  <c r="N12" i="5"/>
  <c r="O12" i="5"/>
  <c r="P12" i="5"/>
  <c r="Q12" i="5"/>
  <c r="L12" i="5"/>
  <c r="M6" i="5"/>
  <c r="N6" i="5"/>
  <c r="O6" i="5"/>
  <c r="P6" i="5"/>
  <c r="Q6" i="5"/>
  <c r="L6" i="5"/>
</calcChain>
</file>

<file path=xl/sharedStrings.xml><?xml version="1.0" encoding="utf-8"?>
<sst xmlns="http://schemas.openxmlformats.org/spreadsheetml/2006/main" count="218" uniqueCount="60">
  <si>
    <t>Ingresos (1)</t>
  </si>
  <si>
    <t>Resueltos (2)</t>
  </si>
  <si>
    <t>TOTAL…</t>
  </si>
  <si>
    <t>Panamá</t>
  </si>
  <si>
    <t>San Miguelito</t>
  </si>
  <si>
    <t>Panamá Oeste</t>
  </si>
  <si>
    <t>Colón</t>
  </si>
  <si>
    <t>Darién</t>
  </si>
  <si>
    <t>(1) Sólo incluye los casos donde se formuló la imputación.</t>
  </si>
  <si>
    <t>(2) Sólo se incluyen los casos resueltos donde se da fin a la instancia.</t>
  </si>
  <si>
    <t>Total</t>
  </si>
  <si>
    <t>-</t>
  </si>
  <si>
    <t>Coclé</t>
  </si>
  <si>
    <t>Veraguas</t>
  </si>
  <si>
    <t>Chiriquí</t>
  </si>
  <si>
    <t>Bocas del Toro</t>
  </si>
  <si>
    <t>Herrera</t>
  </si>
  <si>
    <t>Los Santos</t>
  </si>
  <si>
    <t>Año</t>
  </si>
  <si>
    <t>Distrito Judicial/Oficina Judicial</t>
  </si>
  <si>
    <t>Primer Distrito Judicial (Sep 2016-Dic 2018)</t>
  </si>
  <si>
    <t>Segundo Distrito Judicial (Sep 2011-Dic 2018)</t>
  </si>
  <si>
    <t>Tercer Distrito Judicial (Sep 2015-Dic 2018)</t>
  </si>
  <si>
    <t>Cuarto Distrito Judicial (Sep 2012-Dic 2018)</t>
  </si>
  <si>
    <t>Fuente: Registro de Audiencias de las Oficinas Judiciales. Dirección Administrativa de Estadísticas Judiciales. Órgano Judicial.</t>
  </si>
  <si>
    <t>CASOS INGRESADOS A LAS OFICINAS JUDICIALES DEL SISTEMA PENAL ACUSATORIO, POR AÑO, SEGÚN DISTRITO JUDICIAL Y OFICINA JUDICIAL: 2 DE SEPTIEMBRE 2011 AL 31 DE DICIEMBRE 2018</t>
  </si>
  <si>
    <t>Movimiento</t>
  </si>
  <si>
    <t>TOTAL</t>
  </si>
  <si>
    <t xml:space="preserve">Civiles </t>
  </si>
  <si>
    <t>Familia</t>
  </si>
  <si>
    <t xml:space="preserve">Niñez y Adolescencia </t>
  </si>
  <si>
    <t>Penales de Adolescentes</t>
  </si>
  <si>
    <t>Libre Competencia</t>
  </si>
  <si>
    <t>Trabajo</t>
  </si>
  <si>
    <t>Marítimo</t>
  </si>
  <si>
    <t>Agrario</t>
  </si>
  <si>
    <t>Ingresados</t>
  </si>
  <si>
    <t>Resueltos</t>
  </si>
  <si>
    <t>Pendientes</t>
  </si>
  <si>
    <t>Nota: Por revisiones anuales realizadas en los despachos judiciales las cifras pendientes cambian.</t>
  </si>
  <si>
    <t>Fuente: Dirección Administrativa de Estadísticas Judiciales</t>
  </si>
  <si>
    <t>Sala Plena</t>
  </si>
  <si>
    <t>AÑOS</t>
  </si>
  <si>
    <t>Sala  de  Decisión</t>
  </si>
  <si>
    <t>Sala Primera Civil</t>
  </si>
  <si>
    <t>Sala Segunda Penal</t>
  </si>
  <si>
    <t>Sala Tercera Contencioso Administrativo</t>
  </si>
  <si>
    <t>Sala Cuarta Negocios Generales</t>
  </si>
  <si>
    <t xml:space="preserve"> </t>
  </si>
  <si>
    <r>
      <t>Fuente</t>
    </r>
    <r>
      <rPr>
        <sz val="10"/>
        <rFont val="Arial Narrow"/>
        <family val="2"/>
      </rPr>
      <t>: Dirección Administrativa de Estadísticas Judiciales.  Informes estadísticos de la Secretarías de las Salas de la Corte Suprema de Justicia, Órgano Judicial</t>
    </r>
  </si>
  <si>
    <t>Recibidos</t>
  </si>
  <si>
    <t>Despachados</t>
  </si>
  <si>
    <t>Penal acusatorio</t>
  </si>
  <si>
    <t xml:space="preserve">Penales </t>
  </si>
  <si>
    <t>Materia (1)</t>
  </si>
  <si>
    <t>Corte Suprema</t>
  </si>
  <si>
    <t>CASOS INGRESADOS, RESUELTOS Y PENDIENTES EN EL ORGANO JUDICIAL, POR MATERIA: AÑOS 2014-2018</t>
  </si>
  <si>
    <t xml:space="preserve">(1) Incluye los casos de los Tribunales Superiores, Juzgados Circuitales y Municipales en cada materia. </t>
  </si>
  <si>
    <t>TOTAL
2014 -2018</t>
  </si>
  <si>
    <t>CASOS INGRESADOS Y RESUELTOS EN LA CORTE SUPREMA, SEGÚN SALA DE DECISIÓN:  AÑOS 2014 - 2018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</si>
</sst>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??_ ;_ @_ "/>
    <numFmt numFmtId="165" formatCode="_(* #,##0_);_(* \(#,##0\);_(* &quot;-&quot;??_);_(@_)"/>
    <numFmt numFmtId="166" formatCode="_-[$€-2]* #,##0.00_-;\-[$€-2]* #,##0.00_-;_-[$€-2]* &quot;-&quot;??_-"/>
    <numFmt numFmtId="167" formatCode="_ [$€-2]\ * #,##0.00_ ;_ [$€-2]\ * \-#,##0.00_ ;_ [$€-2]\ * &quot;-&quot;??_ 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6"/>
      <name val="Arial"/>
      <family val="2"/>
    </font>
    <font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color indexed="56"/>
      <name val="Arial"/>
      <family val="2"/>
    </font>
    <font>
      <b/>
      <sz val="8"/>
      <color indexed="56"/>
      <name val="Arial"/>
      <family val="2"/>
    </font>
    <font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4" tint="-0.499984740745262"/>
      <name val="Arial"/>
      <family val="2"/>
    </font>
    <font>
      <b/>
      <sz val="8"/>
      <color indexed="56"/>
      <name val="Calibri"/>
      <family val="2"/>
      <scheme val="minor"/>
    </font>
    <font>
      <b/>
      <i/>
      <sz val="10"/>
      <color indexed="5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mediumGray">
        <fgColor indexed="43"/>
      </patternFill>
    </fill>
    <fill>
      <patternFill patternType="solid">
        <fgColor indexed="9"/>
        <bgColor indexed="45"/>
      </patternFill>
    </fill>
    <fill>
      <patternFill patternType="solid">
        <fgColor indexed="6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8" applyNumberFormat="0" applyAlignment="0" applyProtection="0"/>
    <xf numFmtId="0" fontId="12" fillId="21" borderId="29" applyNumberFormat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7" fillId="0" borderId="32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28" applyNumberFormat="0" applyAlignment="0" applyProtection="0"/>
    <xf numFmtId="0" fontId="19" fillId="0" borderId="33" applyNumberFormat="0" applyFill="0" applyAlignment="0" applyProtection="0"/>
    <xf numFmtId="0" fontId="4" fillId="0" borderId="0"/>
    <xf numFmtId="0" fontId="8" fillId="22" borderId="34" applyNumberFormat="0" applyFont="0" applyAlignment="0" applyProtection="0"/>
    <xf numFmtId="0" fontId="20" fillId="20" borderId="3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0" fontId="1" fillId="0" borderId="18" xfId="0" applyFont="1" applyBorder="1" applyAlignment="1">
      <alignment horizontal="left" vertical="center" wrapText="1"/>
    </xf>
    <xf numFmtId="3" fontId="1" fillId="0" borderId="19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0" fontId="0" fillId="0" borderId="18" xfId="0" applyBorder="1" applyAlignment="1">
      <alignment horizontal="left" vertical="center" indent="7"/>
    </xf>
    <xf numFmtId="3" fontId="0" fillId="0" borderId="19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3" fontId="1" fillId="0" borderId="19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left" vertical="center" indent="7"/>
    </xf>
    <xf numFmtId="3" fontId="0" fillId="0" borderId="22" xfId="0" applyNumberFormat="1" applyBorder="1" applyAlignment="1">
      <alignment horizontal="right" vertical="center"/>
    </xf>
    <xf numFmtId="3" fontId="1" fillId="0" borderId="22" xfId="0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 wrapText="1"/>
    </xf>
    <xf numFmtId="0" fontId="4" fillId="0" borderId="0" xfId="1"/>
    <xf numFmtId="165" fontId="4" fillId="0" borderId="0" xfId="1" applyNumberFormat="1"/>
    <xf numFmtId="165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24" fillId="0" borderId="0" xfId="1" applyFont="1"/>
    <xf numFmtId="3" fontId="23" fillId="24" borderId="6" xfId="1" applyNumberFormat="1" applyFont="1" applyFill="1" applyBorder="1" applyAlignment="1">
      <alignment vertical="center"/>
    </xf>
    <xf numFmtId="0" fontId="26" fillId="23" borderId="41" xfId="1" applyFont="1" applyFill="1" applyBorder="1" applyAlignment="1">
      <alignment horizontal="left" vertical="center" indent="1"/>
    </xf>
    <xf numFmtId="3" fontId="23" fillId="24" borderId="42" xfId="1" applyNumberFormat="1" applyFont="1" applyFill="1" applyBorder="1" applyAlignment="1">
      <alignment vertical="center"/>
    </xf>
    <xf numFmtId="3" fontId="26" fillId="24" borderId="42" xfId="1" applyNumberFormat="1" applyFont="1" applyFill="1" applyBorder="1" applyAlignment="1">
      <alignment vertical="center"/>
    </xf>
    <xf numFmtId="3" fontId="26" fillId="24" borderId="6" xfId="1" applyNumberFormat="1" applyFont="1" applyFill="1" applyBorder="1" applyAlignment="1">
      <alignment vertical="center"/>
    </xf>
    <xf numFmtId="3" fontId="24" fillId="0" borderId="0" xfId="1" applyNumberFormat="1" applyFont="1"/>
    <xf numFmtId="3" fontId="26" fillId="24" borderId="41" xfId="1" applyNumberFormat="1" applyFont="1" applyFill="1" applyBorder="1" applyAlignment="1">
      <alignment vertical="center"/>
    </xf>
    <xf numFmtId="3" fontId="26" fillId="24" borderId="0" xfId="1" applyNumberFormat="1" applyFont="1" applyFill="1" applyBorder="1" applyAlignment="1">
      <alignment vertical="center"/>
    </xf>
    <xf numFmtId="0" fontId="23" fillId="23" borderId="0" xfId="1" applyFont="1" applyFill="1" applyBorder="1" applyAlignment="1">
      <alignment horizontal="center" vertical="center" wrapText="1"/>
    </xf>
    <xf numFmtId="0" fontId="26" fillId="23" borderId="43" xfId="1" applyFont="1" applyFill="1" applyBorder="1" applyAlignment="1">
      <alignment horizontal="left" vertical="center" indent="1"/>
    </xf>
    <xf numFmtId="3" fontId="23" fillId="24" borderId="44" xfId="1" applyNumberFormat="1" applyFont="1" applyFill="1" applyBorder="1" applyAlignment="1">
      <alignment vertical="center"/>
    </xf>
    <xf numFmtId="3" fontId="26" fillId="24" borderId="44" xfId="1" applyNumberFormat="1" applyFont="1" applyFill="1" applyBorder="1" applyAlignment="1">
      <alignment vertical="center"/>
    </xf>
    <xf numFmtId="3" fontId="26" fillId="24" borderId="43" xfId="1" applyNumberFormat="1" applyFont="1" applyFill="1" applyBorder="1" applyAlignment="1">
      <alignment vertical="center"/>
    </xf>
    <xf numFmtId="0" fontId="27" fillId="0" borderId="0" xfId="1" applyFont="1"/>
    <xf numFmtId="0" fontId="28" fillId="0" borderId="0" xfId="1" applyFont="1" applyFill="1" applyBorder="1" applyAlignment="1"/>
    <xf numFmtId="164" fontId="31" fillId="0" borderId="20" xfId="1" applyNumberFormat="1" applyFont="1" applyFill="1" applyBorder="1" applyAlignment="1">
      <alignment horizontal="center" vertical="center"/>
    </xf>
    <xf numFmtId="165" fontId="31" fillId="0" borderId="27" xfId="1" applyNumberFormat="1" applyFont="1" applyFill="1" applyBorder="1" applyAlignment="1">
      <alignment horizontal="center" vertical="center"/>
    </xf>
    <xf numFmtId="164" fontId="31" fillId="0" borderId="17" xfId="1" applyNumberFormat="1" applyFont="1" applyFill="1" applyBorder="1" applyAlignment="1">
      <alignment horizontal="center" vertical="center"/>
    </xf>
    <xf numFmtId="165" fontId="31" fillId="0" borderId="20" xfId="1" applyNumberFormat="1" applyFont="1" applyFill="1" applyBorder="1" applyAlignment="1">
      <alignment horizontal="center" vertical="center"/>
    </xf>
    <xf numFmtId="164" fontId="31" fillId="0" borderId="27" xfId="1" applyNumberFormat="1" applyFont="1" applyFill="1" applyBorder="1" applyAlignment="1">
      <alignment horizontal="center" vertical="center"/>
    </xf>
    <xf numFmtId="164" fontId="31" fillId="0" borderId="24" xfId="1" applyNumberFormat="1" applyFont="1" applyFill="1" applyBorder="1" applyAlignment="1">
      <alignment horizontal="center" vertical="center"/>
    </xf>
    <xf numFmtId="164" fontId="31" fillId="0" borderId="23" xfId="1" applyNumberFormat="1" applyFont="1" applyFill="1" applyBorder="1" applyAlignment="1">
      <alignment horizontal="center" vertical="center"/>
    </xf>
    <xf numFmtId="0" fontId="24" fillId="0" borderId="0" xfId="1" applyFont="1" applyAlignment="1"/>
    <xf numFmtId="0" fontId="25" fillId="23" borderId="7" xfId="1" applyFont="1" applyFill="1" applyBorder="1" applyAlignment="1">
      <alignment horizontal="center" vertical="center" wrapText="1"/>
    </xf>
    <xf numFmtId="0" fontId="25" fillId="23" borderId="11" xfId="1" applyFont="1" applyFill="1" applyBorder="1" applyAlignment="1">
      <alignment horizontal="center" vertical="center" wrapText="1"/>
    </xf>
    <xf numFmtId="0" fontId="25" fillId="23" borderId="13" xfId="1" applyFont="1" applyFill="1" applyBorder="1" applyAlignment="1">
      <alignment horizontal="center" vertical="center" wrapText="1"/>
    </xf>
    <xf numFmtId="164" fontId="4" fillId="0" borderId="0" xfId="1" applyNumberFormat="1"/>
    <xf numFmtId="164" fontId="29" fillId="0" borderId="49" xfId="1" applyNumberFormat="1" applyFont="1" applyFill="1" applyBorder="1" applyAlignment="1">
      <alignment horizontal="center" vertical="center"/>
    </xf>
    <xf numFmtId="164" fontId="6" fillId="0" borderId="49" xfId="1" applyNumberFormat="1" applyFont="1" applyFill="1" applyBorder="1" applyAlignment="1">
      <alignment horizontal="center" vertical="center"/>
    </xf>
    <xf numFmtId="164" fontId="29" fillId="0" borderId="48" xfId="1" applyNumberFormat="1" applyFont="1" applyFill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29" fillId="0" borderId="50" xfId="1" applyNumberFormat="1" applyFont="1" applyFill="1" applyBorder="1" applyAlignment="1">
      <alignment horizontal="center" vertical="center"/>
    </xf>
    <xf numFmtId="165" fontId="6" fillId="0" borderId="50" xfId="1" applyNumberFormat="1" applyFont="1" applyFill="1" applyBorder="1" applyAlignment="1">
      <alignment horizontal="center" vertical="center"/>
    </xf>
    <xf numFmtId="164" fontId="6" fillId="0" borderId="50" xfId="1" applyNumberFormat="1" applyFont="1" applyFill="1" applyBorder="1" applyAlignment="1">
      <alignment horizontal="center" vertical="center"/>
    </xf>
    <xf numFmtId="164" fontId="29" fillId="0" borderId="51" xfId="1" applyNumberFormat="1" applyFont="1" applyFill="1" applyBorder="1" applyAlignment="1">
      <alignment horizontal="center" vertical="center"/>
    </xf>
    <xf numFmtId="164" fontId="6" fillId="0" borderId="51" xfId="1" applyNumberFormat="1" applyFont="1" applyFill="1" applyBorder="1" applyAlignment="1">
      <alignment horizontal="center" vertical="center"/>
    </xf>
    <xf numFmtId="164" fontId="29" fillId="0" borderId="52" xfId="1" applyNumberFormat="1" applyFont="1" applyFill="1" applyBorder="1" applyAlignment="1">
      <alignment horizontal="center" vertical="center"/>
    </xf>
    <xf numFmtId="164" fontId="6" fillId="0" borderId="52" xfId="1" applyNumberFormat="1" applyFont="1" applyFill="1" applyBorder="1" applyAlignment="1">
      <alignment horizontal="center" vertical="center"/>
    </xf>
    <xf numFmtId="164" fontId="29" fillId="0" borderId="9" xfId="1" applyNumberFormat="1" applyFont="1" applyFill="1" applyBorder="1" applyAlignment="1">
      <alignment horizontal="center" vertical="center"/>
    </xf>
    <xf numFmtId="165" fontId="6" fillId="0" borderId="9" xfId="1" applyNumberFormat="1" applyFont="1" applyFill="1" applyBorder="1" applyAlignment="1">
      <alignment horizontal="center" vertical="center"/>
    </xf>
    <xf numFmtId="165" fontId="31" fillId="0" borderId="7" xfId="1" applyNumberFormat="1" applyFont="1" applyFill="1" applyBorder="1" applyAlignment="1">
      <alignment horizontal="center" vertical="center"/>
    </xf>
    <xf numFmtId="165" fontId="6" fillId="0" borderId="52" xfId="1" applyNumberFormat="1" applyFont="1" applyFill="1" applyBorder="1" applyAlignment="1">
      <alignment horizontal="center" vertical="center"/>
    </xf>
    <xf numFmtId="165" fontId="6" fillId="0" borderId="51" xfId="1" applyNumberFormat="1" applyFont="1" applyFill="1" applyBorder="1" applyAlignment="1">
      <alignment horizontal="center" vertical="center"/>
    </xf>
    <xf numFmtId="165" fontId="31" fillId="0" borderId="24" xfId="1" applyNumberFormat="1" applyFont="1" applyFill="1" applyBorder="1" applyAlignment="1">
      <alignment horizontal="center" vertical="center"/>
    </xf>
    <xf numFmtId="9" fontId="4" fillId="0" borderId="0" xfId="44" applyFont="1"/>
    <xf numFmtId="0" fontId="26" fillId="23" borderId="0" xfId="1" applyFont="1" applyFill="1" applyBorder="1" applyAlignment="1">
      <alignment horizontal="left" vertical="center" indent="1"/>
    </xf>
    <xf numFmtId="0" fontId="33" fillId="0" borderId="0" xfId="0" applyFont="1" applyAlignment="1">
      <alignment vertical="center"/>
    </xf>
    <xf numFmtId="0" fontId="2" fillId="0" borderId="15" xfId="0" applyFont="1" applyBorder="1" applyAlignment="1">
      <alignment horizontal="right" vertical="center"/>
    </xf>
    <xf numFmtId="3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164" fontId="37" fillId="0" borderId="48" xfId="1" applyNumberFormat="1" applyFont="1" applyFill="1" applyBorder="1" applyAlignment="1">
      <alignment horizontal="center" vertical="center"/>
    </xf>
    <xf numFmtId="164" fontId="37" fillId="0" borderId="50" xfId="1" applyNumberFormat="1" applyFont="1" applyFill="1" applyBorder="1" applyAlignment="1">
      <alignment horizontal="center" vertical="center"/>
    </xf>
    <xf numFmtId="164" fontId="37" fillId="0" borderId="52" xfId="1" applyNumberFormat="1" applyFont="1" applyFill="1" applyBorder="1" applyAlignment="1">
      <alignment horizontal="center" vertical="center"/>
    </xf>
    <xf numFmtId="164" fontId="37" fillId="0" borderId="51" xfId="1" applyNumberFormat="1" applyFont="1" applyFill="1" applyBorder="1" applyAlignment="1">
      <alignment horizontal="center" vertical="center"/>
    </xf>
    <xf numFmtId="164" fontId="37" fillId="0" borderId="9" xfId="1" applyNumberFormat="1" applyFont="1" applyFill="1" applyBorder="1" applyAlignment="1">
      <alignment horizontal="center" vertical="center"/>
    </xf>
    <xf numFmtId="164" fontId="37" fillId="0" borderId="49" xfId="1" applyNumberFormat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38" fillId="0" borderId="3" xfId="1" applyFont="1" applyFill="1" applyBorder="1" applyAlignment="1">
      <alignment horizontal="center" vertical="center" wrapText="1"/>
    </xf>
    <xf numFmtId="0" fontId="38" fillId="0" borderId="4" xfId="1" applyFont="1" applyFill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29" fillId="0" borderId="15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26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9" fillId="0" borderId="21" xfId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/>
    </xf>
    <xf numFmtId="0" fontId="30" fillId="0" borderId="5" xfId="1" applyFont="1" applyFill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30" fillId="0" borderId="45" xfId="1" applyFont="1" applyFill="1" applyBorder="1" applyAlignment="1">
      <alignment horizontal="center" vertical="center" wrapText="1"/>
    </xf>
    <xf numFmtId="0" fontId="30" fillId="0" borderId="46" xfId="1" applyFont="1" applyFill="1" applyBorder="1" applyAlignment="1">
      <alignment horizontal="center" vertical="center" wrapText="1"/>
    </xf>
    <xf numFmtId="0" fontId="34" fillId="0" borderId="36" xfId="1" applyFont="1" applyBorder="1" applyAlignment="1">
      <alignment horizontal="center" vertical="center" wrapText="1"/>
    </xf>
    <xf numFmtId="0" fontId="25" fillId="23" borderId="37" xfId="1" applyFont="1" applyFill="1" applyBorder="1" applyAlignment="1">
      <alignment horizontal="center" vertical="center" wrapText="1"/>
    </xf>
    <xf numFmtId="0" fontId="24" fillId="23" borderId="8" xfId="1" applyFont="1" applyFill="1" applyBorder="1" applyAlignment="1">
      <alignment horizontal="center" vertical="center" wrapText="1"/>
    </xf>
    <xf numFmtId="0" fontId="25" fillId="23" borderId="38" xfId="1" applyFont="1" applyFill="1" applyBorder="1" applyAlignment="1">
      <alignment horizontal="center" vertical="center"/>
    </xf>
    <xf numFmtId="0" fontId="24" fillId="23" borderId="9" xfId="1" applyFont="1" applyFill="1" applyBorder="1" applyAlignment="1"/>
    <xf numFmtId="0" fontId="25" fillId="23" borderId="39" xfId="1" applyFont="1" applyFill="1" applyBorder="1" applyAlignment="1">
      <alignment horizontal="center" vertical="center"/>
    </xf>
    <xf numFmtId="0" fontId="25" fillId="23" borderId="40" xfId="1" applyFont="1" applyFill="1" applyBorder="1" applyAlignment="1">
      <alignment horizontal="center" vertical="center"/>
    </xf>
    <xf numFmtId="0" fontId="25" fillId="25" borderId="0" xfId="1" applyFont="1" applyFill="1" applyAlignment="1">
      <alignment horizontal="justify" wrapText="1"/>
    </xf>
    <xf numFmtId="0" fontId="24" fillId="25" borderId="0" xfId="1" applyFont="1" applyFill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ormal" xfId="0" builtinId="0"/>
    <cellStyle name="Normal 2" xfId="1"/>
    <cellStyle name="Normal 2 2" xfId="39"/>
    <cellStyle name="Note" xfId="40"/>
    <cellStyle name="Output" xfId="41"/>
    <cellStyle name="Porcentaje" xfId="44" builtinId="5"/>
    <cellStyle name="Title" xfId="42"/>
    <cellStyle name="Warning Tex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workbookViewId="0">
      <selection activeCell="C11" sqref="C11"/>
    </sheetView>
  </sheetViews>
  <sheetFormatPr baseColWidth="10" defaultColWidth="11.3828125" defaultRowHeight="12.45" x14ac:dyDescent="0.3"/>
  <cols>
    <col min="1" max="1" width="11.3828125" style="23"/>
    <col min="2" max="2" width="10.765625" style="87" bestFit="1" customWidth="1"/>
    <col min="3" max="3" width="9.69140625" style="23" bestFit="1" customWidth="1"/>
    <col min="4" max="4" width="8.23046875" style="23" customWidth="1"/>
    <col min="5" max="5" width="8.53515625" style="23" bestFit="1" customWidth="1"/>
    <col min="6" max="6" width="8.3046875" style="23" bestFit="1" customWidth="1"/>
    <col min="7" max="7" width="8.69140625" style="23" customWidth="1"/>
    <col min="8" max="8" width="8.84375" style="23" customWidth="1"/>
    <col min="9" max="9" width="10.3046875" style="23" bestFit="1" customWidth="1"/>
    <col min="10" max="10" width="10.3828125" style="23" bestFit="1" customWidth="1"/>
    <col min="11" max="11" width="10.07421875" style="23" bestFit="1" customWidth="1"/>
    <col min="12" max="12" width="7.53515625" style="23" bestFit="1" customWidth="1"/>
    <col min="13" max="13" width="6.921875" style="23" bestFit="1" customWidth="1"/>
    <col min="14" max="14" width="8" style="23" customWidth="1"/>
    <col min="15" max="16384" width="11.3828125" style="23"/>
  </cols>
  <sheetData>
    <row r="1" spans="1:25" ht="24" customHeight="1" x14ac:dyDescent="0.3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5" customHeight="1" thickBot="1" x14ac:dyDescent="0.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5" ht="18.45" customHeight="1" thickBot="1" x14ac:dyDescent="0.35">
      <c r="A3" s="100" t="s">
        <v>18</v>
      </c>
      <c r="B3" s="102" t="s">
        <v>26</v>
      </c>
      <c r="C3" s="104" t="s">
        <v>10</v>
      </c>
      <c r="D3" s="106" t="s">
        <v>54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25" ht="30.45" customHeight="1" x14ac:dyDescent="0.3">
      <c r="A4" s="101"/>
      <c r="B4" s="103"/>
      <c r="C4" s="105"/>
      <c r="D4" s="88" t="s">
        <v>55</v>
      </c>
      <c r="E4" s="88" t="s">
        <v>53</v>
      </c>
      <c r="F4" s="88" t="s">
        <v>52</v>
      </c>
      <c r="G4" s="88" t="s">
        <v>28</v>
      </c>
      <c r="H4" s="88" t="s">
        <v>29</v>
      </c>
      <c r="I4" s="88" t="s">
        <v>30</v>
      </c>
      <c r="J4" s="88" t="s">
        <v>31</v>
      </c>
      <c r="K4" s="88" t="s">
        <v>32</v>
      </c>
      <c r="L4" s="88" t="s">
        <v>33</v>
      </c>
      <c r="M4" s="88" t="s">
        <v>34</v>
      </c>
      <c r="N4" s="89" t="s">
        <v>35</v>
      </c>
    </row>
    <row r="5" spans="1:25" ht="14.6" customHeight="1" x14ac:dyDescent="0.3">
      <c r="A5" s="97" t="s">
        <v>58</v>
      </c>
      <c r="B5" s="81" t="s">
        <v>38</v>
      </c>
      <c r="C5" s="57">
        <f t="shared" ref="C5:C8" si="0">SUM(D5:N5)</f>
        <v>108047</v>
      </c>
      <c r="D5" s="58">
        <f>D8+D7-D6</f>
        <v>7403</v>
      </c>
      <c r="E5" s="58">
        <f t="shared" ref="E5:N5" si="1">E8+E7-E6</f>
        <v>52528</v>
      </c>
      <c r="F5" s="58">
        <f t="shared" si="1"/>
        <v>2360</v>
      </c>
      <c r="G5" s="58">
        <f t="shared" si="1"/>
        <v>16008</v>
      </c>
      <c r="H5" s="58">
        <f t="shared" si="1"/>
        <v>11930</v>
      </c>
      <c r="I5" s="58">
        <f t="shared" si="1"/>
        <v>12102</v>
      </c>
      <c r="J5" s="58">
        <f t="shared" si="1"/>
        <v>1035</v>
      </c>
      <c r="K5" s="58">
        <f t="shared" si="1"/>
        <v>788</v>
      </c>
      <c r="L5" s="58">
        <f t="shared" si="1"/>
        <v>2553</v>
      </c>
      <c r="M5" s="58">
        <f t="shared" si="1"/>
        <v>459</v>
      </c>
      <c r="N5" s="45">
        <f t="shared" si="1"/>
        <v>881</v>
      </c>
    </row>
    <row r="6" spans="1:25" x14ac:dyDescent="0.3">
      <c r="A6" s="98"/>
      <c r="B6" s="82" t="s">
        <v>36</v>
      </c>
      <c r="C6" s="59">
        <f t="shared" si="0"/>
        <v>674497</v>
      </c>
      <c r="D6" s="60">
        <f>SUM(D9,D12,D15,D18,D21)</f>
        <v>23349</v>
      </c>
      <c r="E6" s="60">
        <f t="shared" ref="E6:N6" si="2">SUM(E9,E12,E15,E18,E21)</f>
        <v>170048</v>
      </c>
      <c r="F6" s="60">
        <f t="shared" si="2"/>
        <v>36098</v>
      </c>
      <c r="G6" s="60">
        <f t="shared" si="2"/>
        <v>169330</v>
      </c>
      <c r="H6" s="60">
        <f t="shared" si="2"/>
        <v>160830</v>
      </c>
      <c r="I6" s="60">
        <f t="shared" si="2"/>
        <v>75836</v>
      </c>
      <c r="J6" s="60">
        <f t="shared" si="2"/>
        <v>15923</v>
      </c>
      <c r="K6" s="60">
        <f t="shared" si="2"/>
        <v>2480</v>
      </c>
      <c r="L6" s="60">
        <f t="shared" si="2"/>
        <v>15666</v>
      </c>
      <c r="M6" s="60">
        <f t="shared" si="2"/>
        <v>585</v>
      </c>
      <c r="N6" s="46">
        <f t="shared" si="2"/>
        <v>4352</v>
      </c>
      <c r="O6" s="72"/>
    </row>
    <row r="7" spans="1:25" ht="14.15" customHeight="1" x14ac:dyDescent="0.3">
      <c r="A7" s="98"/>
      <c r="B7" s="82" t="s">
        <v>37</v>
      </c>
      <c r="C7" s="59">
        <f t="shared" si="0"/>
        <v>668357</v>
      </c>
      <c r="D7" s="61">
        <f t="shared" ref="D7:N7" si="3">SUM(D10,D13,D16,D19,D22)</f>
        <v>24165</v>
      </c>
      <c r="E7" s="61">
        <f t="shared" si="3"/>
        <v>192182</v>
      </c>
      <c r="F7" s="61">
        <f t="shared" si="3"/>
        <v>19917</v>
      </c>
      <c r="G7" s="61">
        <f t="shared" si="3"/>
        <v>154051</v>
      </c>
      <c r="H7" s="61">
        <f t="shared" si="3"/>
        <v>160383</v>
      </c>
      <c r="I7" s="61">
        <f t="shared" si="3"/>
        <v>80340</v>
      </c>
      <c r="J7" s="61">
        <f t="shared" si="3"/>
        <v>16472</v>
      </c>
      <c r="K7" s="61">
        <f t="shared" si="3"/>
        <v>2777</v>
      </c>
      <c r="L7" s="61">
        <f t="shared" si="3"/>
        <v>13745</v>
      </c>
      <c r="M7" s="61">
        <f t="shared" si="3"/>
        <v>632</v>
      </c>
      <c r="N7" s="47">
        <f t="shared" si="3"/>
        <v>3693</v>
      </c>
      <c r="O7" s="54"/>
    </row>
    <row r="8" spans="1:25" ht="14.15" customHeight="1" x14ac:dyDescent="0.3">
      <c r="A8" s="99"/>
      <c r="B8" s="83" t="s">
        <v>38</v>
      </c>
      <c r="C8" s="64">
        <f t="shared" si="0"/>
        <v>114187</v>
      </c>
      <c r="D8" s="65">
        <f>D23</f>
        <v>6587</v>
      </c>
      <c r="E8" s="65">
        <f t="shared" ref="E8:N8" si="4">E23</f>
        <v>30394</v>
      </c>
      <c r="F8" s="65">
        <f t="shared" si="4"/>
        <v>18541</v>
      </c>
      <c r="G8" s="65">
        <f t="shared" si="4"/>
        <v>31287</v>
      </c>
      <c r="H8" s="65">
        <f t="shared" si="4"/>
        <v>12377</v>
      </c>
      <c r="I8" s="65">
        <f t="shared" si="4"/>
        <v>7598</v>
      </c>
      <c r="J8" s="65">
        <f t="shared" si="4"/>
        <v>486</v>
      </c>
      <c r="K8" s="65">
        <f t="shared" si="4"/>
        <v>491</v>
      </c>
      <c r="L8" s="65">
        <f t="shared" si="4"/>
        <v>4474</v>
      </c>
      <c r="M8" s="65">
        <f t="shared" si="4"/>
        <v>412</v>
      </c>
      <c r="N8" s="48">
        <f t="shared" si="4"/>
        <v>1540</v>
      </c>
    </row>
    <row r="9" spans="1:25" ht="14.15" x14ac:dyDescent="0.3">
      <c r="A9" s="92">
        <v>2014</v>
      </c>
      <c r="B9" s="84" t="s">
        <v>36</v>
      </c>
      <c r="C9" s="62">
        <f t="shared" ref="C9:C21" si="5">SUM(D9:N9)</f>
        <v>145257</v>
      </c>
      <c r="D9" s="63">
        <v>4622</v>
      </c>
      <c r="E9" s="63">
        <v>50593</v>
      </c>
      <c r="F9" s="63">
        <v>2709</v>
      </c>
      <c r="G9" s="63">
        <v>35839</v>
      </c>
      <c r="H9" s="63">
        <v>29227</v>
      </c>
      <c r="I9" s="63">
        <v>13523</v>
      </c>
      <c r="J9" s="63">
        <v>4701</v>
      </c>
      <c r="K9" s="63">
        <v>564</v>
      </c>
      <c r="L9" s="63">
        <v>2493</v>
      </c>
      <c r="M9" s="63">
        <v>105</v>
      </c>
      <c r="N9" s="48">
        <v>881</v>
      </c>
      <c r="O9" s="24"/>
      <c r="P9" s="24"/>
      <c r="Q9" s="26"/>
      <c r="R9" s="24"/>
    </row>
    <row r="10" spans="1:25" ht="14.15" x14ac:dyDescent="0.3">
      <c r="A10" s="93"/>
      <c r="B10" s="82" t="s">
        <v>37</v>
      </c>
      <c r="C10" s="59">
        <f t="shared" si="5"/>
        <v>138849</v>
      </c>
      <c r="D10" s="60">
        <v>5568</v>
      </c>
      <c r="E10" s="60">
        <v>44591</v>
      </c>
      <c r="F10" s="60">
        <v>1882</v>
      </c>
      <c r="G10" s="60">
        <v>33275</v>
      </c>
      <c r="H10" s="60">
        <v>29307</v>
      </c>
      <c r="I10" s="60">
        <v>15362</v>
      </c>
      <c r="J10" s="60">
        <v>4779</v>
      </c>
      <c r="K10" s="60">
        <v>625</v>
      </c>
      <c r="L10" s="60">
        <v>2550</v>
      </c>
      <c r="M10" s="60">
        <v>159</v>
      </c>
      <c r="N10" s="46">
        <v>751</v>
      </c>
      <c r="O10" s="24"/>
      <c r="P10" s="24"/>
      <c r="Q10" s="25"/>
      <c r="R10" s="24"/>
    </row>
    <row r="11" spans="1:25" ht="14.15" x14ac:dyDescent="0.3">
      <c r="A11" s="94"/>
      <c r="B11" s="82" t="s">
        <v>38</v>
      </c>
      <c r="C11" s="59">
        <f t="shared" si="5"/>
        <v>108972</v>
      </c>
      <c r="D11" s="60">
        <v>6457</v>
      </c>
      <c r="E11" s="60">
        <v>48832</v>
      </c>
      <c r="F11" s="60">
        <v>3187</v>
      </c>
      <c r="G11" s="60">
        <v>25941</v>
      </c>
      <c r="H11" s="60">
        <v>11413</v>
      </c>
      <c r="I11" s="60">
        <v>8368</v>
      </c>
      <c r="J11" s="60">
        <v>645</v>
      </c>
      <c r="K11" s="60">
        <v>727</v>
      </c>
      <c r="L11" s="60">
        <v>2013</v>
      </c>
      <c r="M11" s="60">
        <v>396</v>
      </c>
      <c r="N11" s="46">
        <v>993</v>
      </c>
      <c r="O11" s="24"/>
      <c r="P11" s="24"/>
      <c r="Q11" s="26"/>
      <c r="R11" s="24"/>
    </row>
    <row r="12" spans="1:25" ht="14.15" x14ac:dyDescent="0.3">
      <c r="A12" s="92">
        <v>2015</v>
      </c>
      <c r="B12" s="85" t="s">
        <v>36</v>
      </c>
      <c r="C12" s="66">
        <f t="shared" si="5"/>
        <v>141486</v>
      </c>
      <c r="D12" s="67">
        <v>4629</v>
      </c>
      <c r="E12" s="67">
        <v>48509</v>
      </c>
      <c r="F12" s="67">
        <v>2710</v>
      </c>
      <c r="G12" s="67">
        <v>30983</v>
      </c>
      <c r="H12" s="67">
        <v>31364</v>
      </c>
      <c r="I12" s="67">
        <v>14988</v>
      </c>
      <c r="J12" s="67">
        <v>4131</v>
      </c>
      <c r="K12" s="67">
        <v>429</v>
      </c>
      <c r="L12" s="67">
        <v>2763</v>
      </c>
      <c r="M12" s="67">
        <v>154</v>
      </c>
      <c r="N12" s="68">
        <v>826</v>
      </c>
      <c r="O12" s="24"/>
      <c r="P12" s="24"/>
      <c r="Q12" s="25"/>
      <c r="R12" s="24"/>
    </row>
    <row r="13" spans="1:25" ht="14.15" x14ac:dyDescent="0.3">
      <c r="A13" s="93"/>
      <c r="B13" s="84" t="s">
        <v>37</v>
      </c>
      <c r="C13" s="62">
        <f t="shared" si="5"/>
        <v>134771</v>
      </c>
      <c r="D13" s="63">
        <v>5220</v>
      </c>
      <c r="E13" s="63">
        <v>46548</v>
      </c>
      <c r="F13" s="63">
        <v>2041</v>
      </c>
      <c r="G13" s="63">
        <v>27320</v>
      </c>
      <c r="H13" s="63">
        <v>29873</v>
      </c>
      <c r="I13" s="63">
        <v>15632</v>
      </c>
      <c r="J13" s="63">
        <v>4105</v>
      </c>
      <c r="K13" s="63">
        <v>560</v>
      </c>
      <c r="L13" s="63">
        <v>2532</v>
      </c>
      <c r="M13" s="63">
        <v>134</v>
      </c>
      <c r="N13" s="48">
        <v>806</v>
      </c>
      <c r="O13" s="24"/>
      <c r="P13" s="24"/>
      <c r="Q13" s="26"/>
      <c r="R13" s="24"/>
    </row>
    <row r="14" spans="1:25" ht="14.15" x14ac:dyDescent="0.3">
      <c r="A14" s="94"/>
      <c r="B14" s="83" t="s">
        <v>38</v>
      </c>
      <c r="C14" s="64">
        <f t="shared" si="5"/>
        <v>115405</v>
      </c>
      <c r="D14" s="69">
        <v>5866</v>
      </c>
      <c r="E14" s="69">
        <v>51184</v>
      </c>
      <c r="F14" s="65">
        <v>3856</v>
      </c>
      <c r="G14" s="69">
        <v>27862</v>
      </c>
      <c r="H14" s="69">
        <v>13291</v>
      </c>
      <c r="I14" s="69">
        <v>8396</v>
      </c>
      <c r="J14" s="69">
        <v>671</v>
      </c>
      <c r="K14" s="69">
        <v>596</v>
      </c>
      <c r="L14" s="69">
        <v>2244</v>
      </c>
      <c r="M14" s="69">
        <v>425</v>
      </c>
      <c r="N14" s="44">
        <v>1014</v>
      </c>
      <c r="O14" s="24"/>
      <c r="P14" s="24"/>
      <c r="Q14" s="25"/>
      <c r="R14" s="24"/>
    </row>
    <row r="15" spans="1:25" ht="14.15" x14ac:dyDescent="0.3">
      <c r="A15" s="92">
        <v>2016</v>
      </c>
      <c r="B15" s="84" t="s">
        <v>36</v>
      </c>
      <c r="C15" s="62">
        <f t="shared" si="5"/>
        <v>141501</v>
      </c>
      <c r="D15" s="63">
        <v>4440</v>
      </c>
      <c r="E15" s="63">
        <v>43818</v>
      </c>
      <c r="F15" s="63">
        <v>5145</v>
      </c>
      <c r="G15" s="63">
        <v>31586</v>
      </c>
      <c r="H15" s="63">
        <v>31711</v>
      </c>
      <c r="I15" s="63">
        <v>16222</v>
      </c>
      <c r="J15" s="63">
        <v>3734</v>
      </c>
      <c r="K15" s="63">
        <v>512</v>
      </c>
      <c r="L15" s="63">
        <v>3282</v>
      </c>
      <c r="M15" s="63">
        <v>132</v>
      </c>
      <c r="N15" s="48">
        <v>919</v>
      </c>
      <c r="O15" s="24"/>
      <c r="P15" s="24"/>
      <c r="Q15" s="26"/>
      <c r="R15" s="24"/>
    </row>
    <row r="16" spans="1:25" ht="14.15" x14ac:dyDescent="0.3">
      <c r="A16" s="93"/>
      <c r="B16" s="82" t="s">
        <v>37</v>
      </c>
      <c r="C16" s="59">
        <f t="shared" si="5"/>
        <v>136010</v>
      </c>
      <c r="D16" s="60">
        <v>4569</v>
      </c>
      <c r="E16" s="60">
        <v>43091</v>
      </c>
      <c r="F16" s="60">
        <v>2524</v>
      </c>
      <c r="G16" s="60">
        <v>29806</v>
      </c>
      <c r="H16" s="60">
        <v>31498</v>
      </c>
      <c r="I16" s="60">
        <v>16510</v>
      </c>
      <c r="J16" s="60">
        <v>3894</v>
      </c>
      <c r="K16" s="60">
        <v>519</v>
      </c>
      <c r="L16" s="60">
        <v>2798</v>
      </c>
      <c r="M16" s="60">
        <v>110</v>
      </c>
      <c r="N16" s="46">
        <v>691</v>
      </c>
      <c r="O16" s="24"/>
      <c r="P16" s="24"/>
      <c r="Q16" s="25"/>
      <c r="R16" s="24"/>
    </row>
    <row r="17" spans="1:18" ht="14.15" x14ac:dyDescent="0.3">
      <c r="A17" s="94"/>
      <c r="B17" s="83" t="s">
        <v>38</v>
      </c>
      <c r="C17" s="64">
        <f t="shared" si="5"/>
        <v>120118</v>
      </c>
      <c r="D17" s="65">
        <v>5737</v>
      </c>
      <c r="E17" s="65">
        <v>52796</v>
      </c>
      <c r="F17" s="65">
        <v>6477</v>
      </c>
      <c r="G17" s="65">
        <v>28021</v>
      </c>
      <c r="H17" s="65">
        <v>13391</v>
      </c>
      <c r="I17" s="65">
        <v>8160</v>
      </c>
      <c r="J17" s="65">
        <v>485</v>
      </c>
      <c r="K17" s="65">
        <v>589</v>
      </c>
      <c r="L17" s="65">
        <v>2779</v>
      </c>
      <c r="M17" s="65">
        <v>447</v>
      </c>
      <c r="N17" s="47">
        <v>1236</v>
      </c>
      <c r="O17" s="24"/>
      <c r="P17" s="24"/>
      <c r="Q17" s="26"/>
      <c r="R17" s="24"/>
    </row>
    <row r="18" spans="1:18" ht="14.15" x14ac:dyDescent="0.3">
      <c r="A18" s="92">
        <v>2017</v>
      </c>
      <c r="B18" s="84" t="s">
        <v>36</v>
      </c>
      <c r="C18" s="62">
        <f t="shared" si="5"/>
        <v>128470</v>
      </c>
      <c r="D18" s="70">
        <v>4494</v>
      </c>
      <c r="E18" s="70">
        <v>20287</v>
      </c>
      <c r="F18" s="70">
        <v>12078</v>
      </c>
      <c r="G18" s="70">
        <v>34295</v>
      </c>
      <c r="H18" s="70">
        <v>34581</v>
      </c>
      <c r="I18" s="70">
        <v>15763</v>
      </c>
      <c r="J18" s="70">
        <v>1988</v>
      </c>
      <c r="K18" s="70">
        <v>491</v>
      </c>
      <c r="L18" s="70">
        <v>3449</v>
      </c>
      <c r="M18" s="70">
        <v>124</v>
      </c>
      <c r="N18" s="71">
        <v>920</v>
      </c>
      <c r="O18" s="24"/>
      <c r="P18" s="24"/>
      <c r="Q18" s="25"/>
      <c r="R18" s="24"/>
    </row>
    <row r="19" spans="1:18" ht="14.15" x14ac:dyDescent="0.3">
      <c r="A19" s="93"/>
      <c r="B19" s="82" t="s">
        <v>37</v>
      </c>
      <c r="C19" s="59">
        <f t="shared" si="5"/>
        <v>131582</v>
      </c>
      <c r="D19" s="61">
        <v>4608</v>
      </c>
      <c r="E19" s="61">
        <v>33818</v>
      </c>
      <c r="F19" s="61">
        <v>5304</v>
      </c>
      <c r="G19" s="61">
        <v>30434</v>
      </c>
      <c r="H19" s="61">
        <v>34923</v>
      </c>
      <c r="I19" s="61">
        <v>16187</v>
      </c>
      <c r="J19" s="61">
        <v>2191</v>
      </c>
      <c r="K19" s="61">
        <v>519</v>
      </c>
      <c r="L19" s="61">
        <v>2764</v>
      </c>
      <c r="M19" s="61">
        <v>149</v>
      </c>
      <c r="N19" s="43">
        <v>685</v>
      </c>
      <c r="O19" s="24"/>
      <c r="P19" s="24"/>
      <c r="Q19" s="26"/>
      <c r="R19" s="24"/>
    </row>
    <row r="20" spans="1:18" ht="14.15" x14ac:dyDescent="0.3">
      <c r="A20" s="94"/>
      <c r="B20" s="83" t="s">
        <v>38</v>
      </c>
      <c r="C20" s="64">
        <f t="shared" si="5"/>
        <v>121164</v>
      </c>
      <c r="D20" s="69">
        <v>5623</v>
      </c>
      <c r="E20" s="69">
        <v>44707</v>
      </c>
      <c r="F20" s="65">
        <v>13251</v>
      </c>
      <c r="G20" s="69">
        <v>30015</v>
      </c>
      <c r="H20" s="69">
        <v>12947</v>
      </c>
      <c r="I20" s="69">
        <v>8124</v>
      </c>
      <c r="J20" s="69">
        <v>296</v>
      </c>
      <c r="K20" s="69">
        <v>561</v>
      </c>
      <c r="L20" s="69">
        <v>3729</v>
      </c>
      <c r="M20" s="69">
        <v>422</v>
      </c>
      <c r="N20" s="44">
        <v>1489</v>
      </c>
      <c r="O20" s="24"/>
      <c r="P20" s="24"/>
      <c r="Q20" s="25"/>
      <c r="R20" s="24"/>
    </row>
    <row r="21" spans="1:18" ht="14.15" x14ac:dyDescent="0.3">
      <c r="A21" s="95">
        <v>2018</v>
      </c>
      <c r="B21" s="84" t="s">
        <v>36</v>
      </c>
      <c r="C21" s="62">
        <f t="shared" si="5"/>
        <v>117783</v>
      </c>
      <c r="D21" s="63">
        <v>5164</v>
      </c>
      <c r="E21" s="63">
        <v>6841</v>
      </c>
      <c r="F21" s="70">
        <v>13456</v>
      </c>
      <c r="G21" s="63">
        <v>36627</v>
      </c>
      <c r="H21" s="63">
        <v>33947</v>
      </c>
      <c r="I21" s="63">
        <v>15340</v>
      </c>
      <c r="J21" s="63">
        <v>1369</v>
      </c>
      <c r="K21" s="63">
        <v>484</v>
      </c>
      <c r="L21" s="63">
        <v>3679</v>
      </c>
      <c r="M21" s="63">
        <v>70</v>
      </c>
      <c r="N21" s="48">
        <v>806</v>
      </c>
      <c r="O21" s="24"/>
      <c r="P21" s="24"/>
      <c r="Q21" s="26"/>
      <c r="R21" s="24"/>
    </row>
    <row r="22" spans="1:18" ht="14.15" x14ac:dyDescent="0.3">
      <c r="A22" s="93"/>
      <c r="B22" s="82" t="s">
        <v>37</v>
      </c>
      <c r="C22" s="59">
        <f>SUM(D22:N22)</f>
        <v>127145</v>
      </c>
      <c r="D22" s="60">
        <v>4200</v>
      </c>
      <c r="E22" s="60">
        <v>24134</v>
      </c>
      <c r="F22" s="61">
        <v>8166</v>
      </c>
      <c r="G22" s="60">
        <v>33216</v>
      </c>
      <c r="H22" s="60">
        <v>34782</v>
      </c>
      <c r="I22" s="60">
        <v>16649</v>
      </c>
      <c r="J22" s="60">
        <v>1503</v>
      </c>
      <c r="K22" s="60">
        <v>554</v>
      </c>
      <c r="L22" s="60">
        <v>3101</v>
      </c>
      <c r="M22" s="60">
        <v>80</v>
      </c>
      <c r="N22" s="46">
        <v>760</v>
      </c>
      <c r="O22" s="24"/>
      <c r="P22" s="24"/>
      <c r="Q22" s="25"/>
      <c r="R22" s="24"/>
    </row>
    <row r="23" spans="1:18" ht="14.6" thickBot="1" x14ac:dyDescent="0.35">
      <c r="A23" s="96"/>
      <c r="B23" s="86" t="s">
        <v>38</v>
      </c>
      <c r="C23" s="55">
        <f>SUM(D23:N23)</f>
        <v>114187</v>
      </c>
      <c r="D23" s="56">
        <v>6587</v>
      </c>
      <c r="E23" s="56">
        <v>30394</v>
      </c>
      <c r="F23" s="56">
        <v>18541</v>
      </c>
      <c r="G23" s="56">
        <v>31287</v>
      </c>
      <c r="H23" s="56">
        <v>12377</v>
      </c>
      <c r="I23" s="56">
        <v>7598</v>
      </c>
      <c r="J23" s="56">
        <v>486</v>
      </c>
      <c r="K23" s="56">
        <v>491</v>
      </c>
      <c r="L23" s="56">
        <v>4474</v>
      </c>
      <c r="M23" s="56">
        <v>412</v>
      </c>
      <c r="N23" s="49">
        <v>1540</v>
      </c>
      <c r="O23" s="24"/>
      <c r="P23" s="24"/>
      <c r="Q23" s="26"/>
      <c r="R23" s="24"/>
    </row>
    <row r="24" spans="1:18" x14ac:dyDescent="0.3">
      <c r="A24" s="41" t="s">
        <v>57</v>
      </c>
    </row>
    <row r="25" spans="1:18" x14ac:dyDescent="0.3">
      <c r="A25" s="41" t="s">
        <v>39</v>
      </c>
    </row>
    <row r="26" spans="1:18" x14ac:dyDescent="0.3">
      <c r="A26" s="42" t="s">
        <v>40</v>
      </c>
    </row>
  </sheetData>
  <mergeCells count="11">
    <mergeCell ref="A1:N2"/>
    <mergeCell ref="A15:A17"/>
    <mergeCell ref="A18:A20"/>
    <mergeCell ref="A21:A23"/>
    <mergeCell ref="A9:A11"/>
    <mergeCell ref="A12:A14"/>
    <mergeCell ref="A5:A8"/>
    <mergeCell ref="A3:A4"/>
    <mergeCell ref="B3:B4"/>
    <mergeCell ref="C3:C4"/>
    <mergeCell ref="D3:N3"/>
  </mergeCells>
  <printOptions horizontalCentered="1" verticalCentered="1"/>
  <pageMargins left="0" right="0" top="0" bottom="0" header="0.31496062992125984" footer="0.31496062992125984"/>
  <pageSetup paperSize="162" scale="85" orientation="landscape" r:id="rId1"/>
  <ignoredErrors>
    <ignoredError sqref="C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tabSelected="1" workbookViewId="0">
      <selection activeCell="C14" sqref="C14"/>
    </sheetView>
  </sheetViews>
  <sheetFormatPr baseColWidth="10" defaultColWidth="11.3828125" defaultRowHeight="12.9" x14ac:dyDescent="0.35"/>
  <cols>
    <col min="1" max="1" width="14.3828125" style="27" customWidth="1"/>
    <col min="2" max="2" width="10.3828125" style="27" customWidth="1"/>
    <col min="3" max="3" width="11.3828125" style="27"/>
    <col min="4" max="4" width="9.84375" style="27" customWidth="1"/>
    <col min="5" max="5" width="12.23046875" style="27" customWidth="1"/>
    <col min="6" max="6" width="13.15234375" style="27" customWidth="1"/>
    <col min="7" max="7" width="12.3046875" style="27" customWidth="1"/>
    <col min="8" max="8" width="11.3828125" style="27"/>
    <col min="9" max="12" width="6.3828125" style="27" customWidth="1"/>
    <col min="13" max="16" width="6" style="27" customWidth="1"/>
    <col min="17" max="20" width="7.15234375" style="27" customWidth="1"/>
    <col min="21" max="34" width="7" style="27" customWidth="1"/>
    <col min="35" max="36" width="6.84375" style="27" customWidth="1"/>
    <col min="37" max="16384" width="11.3828125" style="27"/>
  </cols>
  <sheetData>
    <row r="1" spans="1:25" ht="44.6" customHeight="1" thickBot="1" x14ac:dyDescent="0.4">
      <c r="A1" s="108" t="s">
        <v>59</v>
      </c>
      <c r="B1" s="108"/>
      <c r="C1" s="108"/>
      <c r="D1" s="108"/>
      <c r="E1" s="108"/>
      <c r="F1" s="108"/>
      <c r="G1" s="108"/>
    </row>
    <row r="2" spans="1:25" ht="13.3" thickTop="1" x14ac:dyDescent="0.35">
      <c r="A2" s="109" t="s">
        <v>42</v>
      </c>
      <c r="B2" s="111" t="s">
        <v>27</v>
      </c>
      <c r="C2" s="113" t="s">
        <v>43</v>
      </c>
      <c r="D2" s="114"/>
      <c r="E2" s="114"/>
      <c r="F2" s="114"/>
      <c r="G2" s="114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5" ht="38.6" x14ac:dyDescent="0.35">
      <c r="A3" s="110"/>
      <c r="B3" s="112"/>
      <c r="C3" s="51" t="s">
        <v>41</v>
      </c>
      <c r="D3" s="52" t="s">
        <v>44</v>
      </c>
      <c r="E3" s="53" t="s">
        <v>45</v>
      </c>
      <c r="F3" s="52" t="s">
        <v>46</v>
      </c>
      <c r="G3" s="52" t="s">
        <v>47</v>
      </c>
      <c r="K3" s="27" t="s">
        <v>48</v>
      </c>
    </row>
    <row r="4" spans="1:25" ht="15.45" x14ac:dyDescent="0.35">
      <c r="A4" s="73"/>
      <c r="B4" s="28"/>
      <c r="C4" s="32"/>
      <c r="D4" s="32"/>
      <c r="E4" s="32"/>
      <c r="F4" s="32"/>
      <c r="G4" s="35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5.45" x14ac:dyDescent="0.35">
      <c r="A5" s="36">
        <v>2014</v>
      </c>
      <c r="B5" s="28"/>
      <c r="C5" s="32"/>
      <c r="D5" s="32"/>
      <c r="E5" s="32"/>
      <c r="F5" s="32"/>
      <c r="G5" s="35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5.45" x14ac:dyDescent="0.35">
      <c r="A6" s="29" t="s">
        <v>36</v>
      </c>
      <c r="B6" s="30">
        <f>SUM(C6:G6)</f>
        <v>4622</v>
      </c>
      <c r="C6" s="31">
        <v>1234</v>
      </c>
      <c r="D6" s="31">
        <v>497</v>
      </c>
      <c r="E6" s="31">
        <v>532</v>
      </c>
      <c r="F6" s="31">
        <v>765</v>
      </c>
      <c r="G6" s="34">
        <v>1594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15.45" x14ac:dyDescent="0.35">
      <c r="A7" s="29" t="s">
        <v>37</v>
      </c>
      <c r="B7" s="30">
        <f>SUM(C7:G7)</f>
        <v>5568</v>
      </c>
      <c r="C7" s="31">
        <v>1533</v>
      </c>
      <c r="D7" s="31">
        <v>620</v>
      </c>
      <c r="E7" s="31">
        <v>370</v>
      </c>
      <c r="F7" s="31">
        <v>1382</v>
      </c>
      <c r="G7" s="34">
        <v>1663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15.45" x14ac:dyDescent="0.35">
      <c r="A8" s="73"/>
      <c r="B8" s="28"/>
      <c r="C8" s="32"/>
      <c r="D8" s="32"/>
      <c r="E8" s="32"/>
      <c r="F8" s="32"/>
      <c r="G8" s="35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.45" x14ac:dyDescent="0.35">
      <c r="A9" s="36">
        <v>2015</v>
      </c>
      <c r="B9" s="28"/>
      <c r="C9" s="32"/>
      <c r="D9" s="32"/>
      <c r="E9" s="32"/>
      <c r="F9" s="32"/>
      <c r="G9" s="35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.45" x14ac:dyDescent="0.35">
      <c r="A10" s="29" t="s">
        <v>36</v>
      </c>
      <c r="B10" s="30">
        <f>SUM(C10:G10)</f>
        <v>4629</v>
      </c>
      <c r="C10" s="31">
        <v>1318</v>
      </c>
      <c r="D10" s="31">
        <v>422</v>
      </c>
      <c r="E10" s="31">
        <v>531</v>
      </c>
      <c r="F10" s="31">
        <v>918</v>
      </c>
      <c r="G10" s="34">
        <v>1440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.45" x14ac:dyDescent="0.35">
      <c r="A11" s="29" t="s">
        <v>37</v>
      </c>
      <c r="B11" s="30">
        <f>SUM(C11:G11)</f>
        <v>5220</v>
      </c>
      <c r="C11" s="31">
        <v>1251</v>
      </c>
      <c r="D11" s="31">
        <v>492</v>
      </c>
      <c r="E11" s="31">
        <v>346</v>
      </c>
      <c r="F11" s="31">
        <v>1721</v>
      </c>
      <c r="G11" s="34">
        <v>1410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.45" x14ac:dyDescent="0.35">
      <c r="A12" s="73"/>
      <c r="B12" s="28"/>
      <c r="C12" s="32"/>
      <c r="D12" s="32"/>
      <c r="E12" s="32"/>
      <c r="F12" s="32"/>
      <c r="G12" s="35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.45" x14ac:dyDescent="0.35">
      <c r="A13" s="36">
        <v>2016</v>
      </c>
      <c r="B13" s="28"/>
      <c r="C13" s="32"/>
      <c r="D13" s="32"/>
      <c r="E13" s="32"/>
      <c r="F13" s="32"/>
      <c r="G13" s="35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.45" x14ac:dyDescent="0.35">
      <c r="A14" s="29" t="s">
        <v>36</v>
      </c>
      <c r="B14" s="30">
        <f>SUM(C14:G14)</f>
        <v>4440</v>
      </c>
      <c r="C14" s="31">
        <v>1313</v>
      </c>
      <c r="D14" s="31">
        <v>402</v>
      </c>
      <c r="E14" s="31">
        <v>437</v>
      </c>
      <c r="F14" s="31">
        <v>879</v>
      </c>
      <c r="G14" s="34">
        <f>459+468+482</f>
        <v>1409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.45" x14ac:dyDescent="0.35">
      <c r="A15" s="37" t="s">
        <v>37</v>
      </c>
      <c r="B15" s="38">
        <f>SUM(C15:G15)</f>
        <v>4569</v>
      </c>
      <c r="C15" s="39">
        <v>1296</v>
      </c>
      <c r="D15" s="39">
        <v>443</v>
      </c>
      <c r="E15" s="39">
        <v>436</v>
      </c>
      <c r="F15" s="39">
        <v>1054</v>
      </c>
      <c r="G15" s="40">
        <f>464+422+454</f>
        <v>1340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.45" x14ac:dyDescent="0.35">
      <c r="A16" s="73"/>
      <c r="B16" s="28"/>
      <c r="C16" s="32"/>
      <c r="D16" s="32"/>
      <c r="E16" s="32"/>
      <c r="F16" s="32"/>
      <c r="G16" s="35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.45" x14ac:dyDescent="0.35">
      <c r="A17" s="36">
        <v>2017</v>
      </c>
      <c r="B17" s="28"/>
      <c r="C17" s="32"/>
      <c r="D17" s="32"/>
      <c r="E17" s="32"/>
      <c r="F17" s="32"/>
      <c r="G17" s="35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.45" x14ac:dyDescent="0.35">
      <c r="A18" s="29" t="s">
        <v>36</v>
      </c>
      <c r="B18" s="30">
        <f>SUM(C18:G18)</f>
        <v>4494</v>
      </c>
      <c r="C18" s="31">
        <v>1364</v>
      </c>
      <c r="D18" s="31">
        <v>395</v>
      </c>
      <c r="E18" s="31">
        <v>354</v>
      </c>
      <c r="F18" s="31">
        <v>931</v>
      </c>
      <c r="G18" s="34">
        <v>1450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.45" x14ac:dyDescent="0.35">
      <c r="A19" s="37" t="s">
        <v>37</v>
      </c>
      <c r="B19" s="38">
        <f>SUM(C19:G19)</f>
        <v>4608</v>
      </c>
      <c r="C19" s="39">
        <v>1136</v>
      </c>
      <c r="D19" s="39">
        <v>473</v>
      </c>
      <c r="E19" s="39">
        <v>521</v>
      </c>
      <c r="F19" s="39">
        <v>918</v>
      </c>
      <c r="G19" s="40">
        <v>1560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.45" x14ac:dyDescent="0.35">
      <c r="A20" s="73"/>
      <c r="B20" s="28"/>
      <c r="C20" s="32"/>
      <c r="D20" s="32"/>
      <c r="E20" s="32"/>
      <c r="F20" s="32"/>
      <c r="G20" s="35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.45" x14ac:dyDescent="0.35">
      <c r="A21" s="36">
        <v>2018</v>
      </c>
      <c r="B21" s="28"/>
      <c r="C21" s="32"/>
      <c r="D21" s="32"/>
      <c r="E21" s="32"/>
      <c r="F21" s="32"/>
      <c r="G21" s="3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.45" x14ac:dyDescent="0.35">
      <c r="A22" s="29" t="s">
        <v>36</v>
      </c>
      <c r="B22" s="30">
        <f>SUM(C22:G22)</f>
        <v>5164</v>
      </c>
      <c r="C22" s="31">
        <v>1391</v>
      </c>
      <c r="D22" s="31">
        <v>401</v>
      </c>
      <c r="E22" s="31">
        <v>378</v>
      </c>
      <c r="F22" s="31">
        <v>1541</v>
      </c>
      <c r="G22" s="34">
        <v>1453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.45" x14ac:dyDescent="0.35">
      <c r="A23" s="37" t="s">
        <v>37</v>
      </c>
      <c r="B23" s="38">
        <f>SUM(C23:G23)</f>
        <v>4200</v>
      </c>
      <c r="C23" s="39">
        <v>1315</v>
      </c>
      <c r="D23" s="39">
        <v>412</v>
      </c>
      <c r="E23" s="39">
        <v>304</v>
      </c>
      <c r="F23" s="39">
        <v>832</v>
      </c>
      <c r="G23" s="40">
        <v>1337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27" customHeight="1" x14ac:dyDescent="0.35">
      <c r="A24" s="115" t="s">
        <v>49</v>
      </c>
      <c r="B24" s="116"/>
      <c r="C24" s="116"/>
      <c r="D24" s="116"/>
      <c r="E24" s="116"/>
      <c r="F24" s="116"/>
      <c r="G24" s="116"/>
    </row>
    <row r="41" spans="8:36" x14ac:dyDescent="0.35">
      <c r="I41" s="27">
        <v>1989</v>
      </c>
      <c r="K41" s="27">
        <v>1990</v>
      </c>
      <c r="M41" s="27">
        <v>1991</v>
      </c>
      <c r="O41" s="27">
        <v>1992</v>
      </c>
      <c r="Q41" s="27">
        <v>1993</v>
      </c>
      <c r="S41" s="27">
        <v>1994</v>
      </c>
      <c r="U41" s="27">
        <v>1995</v>
      </c>
      <c r="W41" s="27">
        <v>1996</v>
      </c>
      <c r="Y41" s="27">
        <v>1997</v>
      </c>
      <c r="AA41" s="27">
        <v>1998</v>
      </c>
      <c r="AC41" s="27">
        <v>1999</v>
      </c>
      <c r="AE41" s="27">
        <v>2000</v>
      </c>
      <c r="AG41" s="27">
        <v>2001</v>
      </c>
    </row>
    <row r="42" spans="8:36" ht="18.75" customHeight="1" x14ac:dyDescent="0.35">
      <c r="I42" s="27" t="s">
        <v>50</v>
      </c>
      <c r="J42" s="27" t="s">
        <v>51</v>
      </c>
      <c r="K42" s="27" t="s">
        <v>50</v>
      </c>
      <c r="L42" s="27" t="s">
        <v>51</v>
      </c>
      <c r="M42" s="27" t="s">
        <v>50</v>
      </c>
      <c r="N42" s="27" t="s">
        <v>51</v>
      </c>
      <c r="O42" s="27" t="s">
        <v>50</v>
      </c>
      <c r="P42" s="27" t="s">
        <v>51</v>
      </c>
      <c r="Q42" s="27" t="s">
        <v>50</v>
      </c>
      <c r="R42" s="27" t="s">
        <v>51</v>
      </c>
      <c r="S42" s="27" t="s">
        <v>50</v>
      </c>
      <c r="T42" s="27" t="s">
        <v>51</v>
      </c>
      <c r="U42" s="27" t="s">
        <v>50</v>
      </c>
      <c r="V42" s="27" t="s">
        <v>51</v>
      </c>
      <c r="W42" s="27" t="s">
        <v>50</v>
      </c>
      <c r="X42" s="27" t="s">
        <v>51</v>
      </c>
      <c r="Y42" s="27" t="s">
        <v>50</v>
      </c>
      <c r="Z42" s="27" t="s">
        <v>51</v>
      </c>
      <c r="AA42" s="27" t="s">
        <v>50</v>
      </c>
      <c r="AB42" s="27" t="s">
        <v>51</v>
      </c>
      <c r="AC42" s="27" t="s">
        <v>50</v>
      </c>
      <c r="AD42" s="27" t="s">
        <v>51</v>
      </c>
      <c r="AE42" s="27" t="s">
        <v>50</v>
      </c>
      <c r="AF42" s="27" t="s">
        <v>51</v>
      </c>
      <c r="AG42" s="27" t="s">
        <v>50</v>
      </c>
      <c r="AH42" s="27" t="s">
        <v>51</v>
      </c>
    </row>
    <row r="43" spans="8:36" ht="18" customHeight="1" x14ac:dyDescent="0.35">
      <c r="H43" s="27" t="s">
        <v>41</v>
      </c>
      <c r="I43" s="33">
        <v>428</v>
      </c>
      <c r="J43" s="33">
        <v>302</v>
      </c>
      <c r="K43" s="33">
        <v>620</v>
      </c>
      <c r="L43" s="33">
        <v>676</v>
      </c>
      <c r="M43" s="33">
        <v>1036</v>
      </c>
      <c r="N43" s="33">
        <v>889</v>
      </c>
      <c r="O43" s="33">
        <v>726</v>
      </c>
      <c r="P43" s="33">
        <v>727</v>
      </c>
      <c r="Q43" s="33">
        <v>863</v>
      </c>
      <c r="R43" s="33">
        <v>809</v>
      </c>
      <c r="S43" s="33">
        <v>921</v>
      </c>
      <c r="T43" s="33">
        <v>980</v>
      </c>
      <c r="U43" s="33">
        <v>1035</v>
      </c>
      <c r="V43" s="33">
        <v>994</v>
      </c>
      <c r="W43" s="33">
        <v>1030</v>
      </c>
      <c r="X43" s="33">
        <v>969</v>
      </c>
      <c r="Y43" s="33">
        <v>910</v>
      </c>
      <c r="Z43" s="33">
        <v>930</v>
      </c>
      <c r="AA43" s="33">
        <v>986</v>
      </c>
      <c r="AB43" s="33">
        <v>837</v>
      </c>
      <c r="AC43" s="33">
        <v>862</v>
      </c>
      <c r="AD43" s="33">
        <v>824</v>
      </c>
      <c r="AE43" s="33">
        <v>1013</v>
      </c>
      <c r="AF43" s="33">
        <v>990</v>
      </c>
      <c r="AG43" s="33">
        <v>981</v>
      </c>
      <c r="AH43" s="33">
        <v>932</v>
      </c>
      <c r="AI43" s="33"/>
      <c r="AJ43" s="33"/>
    </row>
    <row r="44" spans="8:36" ht="18" customHeight="1" x14ac:dyDescent="0.35">
      <c r="H44" s="27" t="s">
        <v>44</v>
      </c>
      <c r="I44" s="33">
        <v>173</v>
      </c>
      <c r="J44" s="33">
        <v>169</v>
      </c>
      <c r="K44" s="33">
        <v>324</v>
      </c>
      <c r="L44" s="33">
        <v>295</v>
      </c>
      <c r="M44" s="33">
        <v>177</v>
      </c>
      <c r="N44" s="33">
        <v>150</v>
      </c>
      <c r="O44" s="33">
        <v>164</v>
      </c>
      <c r="P44" s="33">
        <v>185</v>
      </c>
      <c r="Q44" s="33">
        <v>187</v>
      </c>
      <c r="R44" s="33">
        <v>174</v>
      </c>
      <c r="S44" s="33">
        <v>202</v>
      </c>
      <c r="T44" s="33">
        <v>198</v>
      </c>
      <c r="U44" s="33">
        <v>230</v>
      </c>
      <c r="V44" s="33">
        <v>214</v>
      </c>
      <c r="W44" s="33">
        <v>262</v>
      </c>
      <c r="X44" s="33">
        <v>182</v>
      </c>
      <c r="Y44" s="33">
        <v>204</v>
      </c>
      <c r="Z44" s="33">
        <v>133</v>
      </c>
      <c r="AA44" s="33">
        <v>195</v>
      </c>
      <c r="AB44" s="33">
        <v>348</v>
      </c>
      <c r="AC44" s="33">
        <v>228</v>
      </c>
      <c r="AD44" s="33">
        <v>265</v>
      </c>
      <c r="AE44" s="33">
        <v>288</v>
      </c>
      <c r="AF44" s="33">
        <v>247</v>
      </c>
      <c r="AG44" s="33">
        <v>319</v>
      </c>
      <c r="AH44" s="33">
        <v>299</v>
      </c>
      <c r="AI44" s="33"/>
      <c r="AJ44" s="33"/>
    </row>
    <row r="45" spans="8:36" ht="18" customHeight="1" x14ac:dyDescent="0.35">
      <c r="H45" s="27" t="s">
        <v>45</v>
      </c>
      <c r="I45" s="33">
        <v>106</v>
      </c>
      <c r="J45" s="33">
        <v>109</v>
      </c>
      <c r="K45" s="33">
        <v>320</v>
      </c>
      <c r="L45" s="33">
        <v>215</v>
      </c>
      <c r="M45" s="33">
        <v>205</v>
      </c>
      <c r="N45" s="33">
        <v>204</v>
      </c>
      <c r="O45" s="33">
        <v>266</v>
      </c>
      <c r="P45" s="33">
        <v>258</v>
      </c>
      <c r="Q45" s="33">
        <v>353</v>
      </c>
      <c r="R45" s="33">
        <v>300</v>
      </c>
      <c r="S45" s="33">
        <v>363</v>
      </c>
      <c r="T45" s="33">
        <v>383</v>
      </c>
      <c r="U45" s="33">
        <v>318</v>
      </c>
      <c r="V45" s="33">
        <v>301</v>
      </c>
      <c r="W45" s="33">
        <v>447</v>
      </c>
      <c r="X45" s="33">
        <v>441</v>
      </c>
      <c r="Y45" s="33">
        <v>565</v>
      </c>
      <c r="Z45" s="33">
        <v>567</v>
      </c>
      <c r="AA45" s="33">
        <v>520</v>
      </c>
      <c r="AB45" s="33">
        <v>484</v>
      </c>
      <c r="AC45" s="33">
        <v>554</v>
      </c>
      <c r="AD45" s="33">
        <v>570</v>
      </c>
      <c r="AE45" s="33">
        <v>430</v>
      </c>
      <c r="AF45" s="33">
        <v>501</v>
      </c>
      <c r="AG45" s="33">
        <v>571</v>
      </c>
      <c r="AH45" s="33">
        <v>698</v>
      </c>
      <c r="AI45" s="33"/>
      <c r="AJ45" s="33"/>
    </row>
    <row r="46" spans="8:36" ht="18" customHeight="1" x14ac:dyDescent="0.35">
      <c r="H46" s="27" t="s">
        <v>46</v>
      </c>
      <c r="I46" s="33">
        <v>239</v>
      </c>
      <c r="J46" s="33">
        <v>117</v>
      </c>
      <c r="K46" s="33">
        <v>521</v>
      </c>
      <c r="L46" s="33">
        <v>335</v>
      </c>
      <c r="M46" s="33">
        <v>681</v>
      </c>
      <c r="N46" s="33">
        <v>364</v>
      </c>
      <c r="O46" s="33">
        <v>491</v>
      </c>
      <c r="P46" s="33">
        <v>466</v>
      </c>
      <c r="Q46" s="33">
        <v>431</v>
      </c>
      <c r="R46" s="33">
        <v>659</v>
      </c>
      <c r="S46" s="33">
        <v>433</v>
      </c>
      <c r="T46" s="33">
        <v>531</v>
      </c>
      <c r="U46" s="33">
        <v>496</v>
      </c>
      <c r="V46" s="33">
        <v>512</v>
      </c>
      <c r="W46" s="33">
        <v>464</v>
      </c>
      <c r="X46" s="33">
        <v>429</v>
      </c>
      <c r="Y46" s="33">
        <v>578</v>
      </c>
      <c r="Z46" s="33">
        <v>463</v>
      </c>
      <c r="AA46" s="33">
        <v>748</v>
      </c>
      <c r="AB46" s="33">
        <v>476</v>
      </c>
      <c r="AC46" s="33">
        <v>423</v>
      </c>
      <c r="AD46" s="33">
        <v>440</v>
      </c>
      <c r="AE46" s="33">
        <v>727</v>
      </c>
      <c r="AF46" s="33">
        <v>551</v>
      </c>
      <c r="AG46" s="33">
        <v>698</v>
      </c>
      <c r="AH46" s="33">
        <v>809</v>
      </c>
      <c r="AI46" s="33"/>
      <c r="AJ46" s="33"/>
    </row>
    <row r="47" spans="8:36" ht="18" customHeight="1" x14ac:dyDescent="0.35">
      <c r="H47" s="27" t="s">
        <v>47</v>
      </c>
      <c r="I47" s="33">
        <v>165</v>
      </c>
      <c r="J47" s="33">
        <v>156</v>
      </c>
      <c r="K47" s="33">
        <v>321</v>
      </c>
      <c r="L47" s="33">
        <v>311</v>
      </c>
      <c r="M47" s="33">
        <v>422</v>
      </c>
      <c r="N47" s="33">
        <v>365</v>
      </c>
      <c r="O47" s="33">
        <v>390</v>
      </c>
      <c r="P47" s="33">
        <v>339</v>
      </c>
      <c r="Q47" s="33">
        <v>404</v>
      </c>
      <c r="R47" s="33">
        <v>427</v>
      </c>
      <c r="S47" s="33">
        <v>496</v>
      </c>
      <c r="T47" s="33">
        <v>474</v>
      </c>
      <c r="U47" s="33">
        <v>423</v>
      </c>
      <c r="V47" s="33">
        <v>464</v>
      </c>
      <c r="W47" s="33">
        <v>448</v>
      </c>
      <c r="X47" s="33">
        <v>388</v>
      </c>
      <c r="Y47" s="33">
        <v>501</v>
      </c>
      <c r="Z47" s="33">
        <v>503</v>
      </c>
      <c r="AA47" s="33">
        <v>698</v>
      </c>
      <c r="AB47" s="33">
        <v>676</v>
      </c>
      <c r="AC47" s="33">
        <v>711</v>
      </c>
      <c r="AD47" s="33">
        <v>722</v>
      </c>
      <c r="AE47" s="33">
        <v>877</v>
      </c>
      <c r="AF47" s="33">
        <v>859</v>
      </c>
      <c r="AG47" s="33">
        <v>903</v>
      </c>
      <c r="AH47" s="33">
        <v>876</v>
      </c>
      <c r="AI47" s="33"/>
      <c r="AJ47" s="33"/>
    </row>
    <row r="48" spans="8:36" ht="18" customHeight="1" x14ac:dyDescent="0.35">
      <c r="I48" s="33">
        <f t="shared" ref="I48:AH48" si="0">SUM(I43:I47)</f>
        <v>1111</v>
      </c>
      <c r="J48" s="33">
        <f t="shared" si="0"/>
        <v>853</v>
      </c>
      <c r="K48" s="33">
        <f t="shared" si="0"/>
        <v>2106</v>
      </c>
      <c r="L48" s="33">
        <f t="shared" si="0"/>
        <v>1832</v>
      </c>
      <c r="M48" s="33">
        <f t="shared" si="0"/>
        <v>2521</v>
      </c>
      <c r="N48" s="33">
        <f t="shared" si="0"/>
        <v>1972</v>
      </c>
      <c r="O48" s="33">
        <f t="shared" si="0"/>
        <v>2037</v>
      </c>
      <c r="P48" s="33">
        <f t="shared" si="0"/>
        <v>1975</v>
      </c>
      <c r="Q48" s="33">
        <f t="shared" si="0"/>
        <v>2238</v>
      </c>
      <c r="R48" s="33">
        <f t="shared" si="0"/>
        <v>2369</v>
      </c>
      <c r="S48" s="33">
        <f t="shared" si="0"/>
        <v>2415</v>
      </c>
      <c r="T48" s="33">
        <f t="shared" si="0"/>
        <v>2566</v>
      </c>
      <c r="U48" s="33">
        <f t="shared" si="0"/>
        <v>2502</v>
      </c>
      <c r="V48" s="33">
        <f t="shared" si="0"/>
        <v>2485</v>
      </c>
      <c r="W48" s="33">
        <f t="shared" si="0"/>
        <v>2651</v>
      </c>
      <c r="X48" s="33">
        <f t="shared" si="0"/>
        <v>2409</v>
      </c>
      <c r="Y48" s="33">
        <f t="shared" si="0"/>
        <v>2758</v>
      </c>
      <c r="Z48" s="33">
        <f t="shared" si="0"/>
        <v>2596</v>
      </c>
      <c r="AA48" s="33">
        <f t="shared" si="0"/>
        <v>3147</v>
      </c>
      <c r="AB48" s="33">
        <f t="shared" si="0"/>
        <v>2821</v>
      </c>
      <c r="AC48" s="33">
        <f t="shared" si="0"/>
        <v>2778</v>
      </c>
      <c r="AD48" s="33">
        <f t="shared" si="0"/>
        <v>2821</v>
      </c>
      <c r="AE48" s="33">
        <f t="shared" si="0"/>
        <v>3335</v>
      </c>
      <c r="AF48" s="33">
        <f t="shared" si="0"/>
        <v>3148</v>
      </c>
      <c r="AG48" s="33">
        <f t="shared" si="0"/>
        <v>3472</v>
      </c>
      <c r="AH48" s="33">
        <f t="shared" si="0"/>
        <v>3614</v>
      </c>
    </row>
    <row r="49" ht="18" customHeight="1" x14ac:dyDescent="0.35"/>
    <row r="50" ht="18" customHeight="1" x14ac:dyDescent="0.35"/>
    <row r="51" ht="18" customHeight="1" x14ac:dyDescent="0.35"/>
    <row r="52" ht="18" customHeight="1" x14ac:dyDescent="0.35"/>
    <row r="53" ht="7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</sheetData>
  <mergeCells count="5">
    <mergeCell ref="A1:G1"/>
    <mergeCell ref="A2:A3"/>
    <mergeCell ref="B2:B3"/>
    <mergeCell ref="C2:G2"/>
    <mergeCell ref="A24:G24"/>
  </mergeCells>
  <printOptions horizontalCentered="1" verticalCentered="1"/>
  <pageMargins left="0.75" right="0.75" top="0.39370078740157483" bottom="0.39370078740157483" header="0" footer="0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selection activeCell="R3" sqref="A3:XFD3"/>
    </sheetView>
  </sheetViews>
  <sheetFormatPr baseColWidth="10" defaultColWidth="11.3828125" defaultRowHeight="14.6" x14ac:dyDescent="0.4"/>
  <cols>
    <col min="1" max="1" width="32.53515625" style="1" customWidth="1"/>
    <col min="2" max="2" width="8" style="1" customWidth="1"/>
    <col min="3" max="3" width="9.15234375" style="1" customWidth="1"/>
    <col min="4" max="4" width="8.15234375" style="1" customWidth="1"/>
    <col min="5" max="5" width="8.69140625" style="1" customWidth="1"/>
    <col min="6" max="6" width="7.765625" style="1" customWidth="1"/>
    <col min="7" max="7" width="8.3046875" style="1" customWidth="1"/>
    <col min="8" max="8" width="7.765625" style="1" customWidth="1"/>
    <col min="9" max="9" width="8.15234375" style="1" customWidth="1"/>
    <col min="10" max="10" width="7.765625" style="1" customWidth="1"/>
    <col min="11" max="11" width="8.3046875" style="1" customWidth="1"/>
    <col min="12" max="12" width="8.23046875" style="1" customWidth="1"/>
    <col min="13" max="13" width="7.921875" style="1" customWidth="1"/>
    <col min="14" max="15" width="9.15234375" style="1" customWidth="1"/>
    <col min="16" max="16" width="8.15234375" style="1" customWidth="1"/>
    <col min="17" max="17" width="8.07421875" style="1" customWidth="1"/>
    <col min="18" max="16384" width="11.3828125" style="1"/>
  </cols>
  <sheetData>
    <row r="1" spans="1:17" ht="41.25" customHeight="1" x14ac:dyDescent="0.4">
      <c r="A1" s="117" t="s">
        <v>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.75" thickBot="1" x14ac:dyDescent="0.3"/>
    <row r="3" spans="1:17" s="74" customFormat="1" ht="27.75" customHeight="1" x14ac:dyDescent="0.4">
      <c r="A3" s="118" t="s">
        <v>19</v>
      </c>
      <c r="B3" s="121">
        <v>2011</v>
      </c>
      <c r="C3" s="121"/>
      <c r="D3" s="121">
        <v>2012</v>
      </c>
      <c r="E3" s="121"/>
      <c r="F3" s="121">
        <v>2013</v>
      </c>
      <c r="G3" s="121"/>
      <c r="H3" s="121">
        <v>2014</v>
      </c>
      <c r="I3" s="121"/>
      <c r="J3" s="121">
        <v>2015</v>
      </c>
      <c r="K3" s="121"/>
      <c r="L3" s="121">
        <v>2016</v>
      </c>
      <c r="M3" s="121"/>
      <c r="N3" s="121">
        <v>2017</v>
      </c>
      <c r="O3" s="121"/>
      <c r="P3" s="121">
        <v>2018</v>
      </c>
      <c r="Q3" s="122"/>
    </row>
    <row r="4" spans="1:17" s="80" customFormat="1" ht="36" customHeight="1" x14ac:dyDescent="0.4">
      <c r="A4" s="119"/>
      <c r="B4" s="78" t="s">
        <v>0</v>
      </c>
      <c r="C4" s="78" t="s">
        <v>1</v>
      </c>
      <c r="D4" s="78" t="s">
        <v>0</v>
      </c>
      <c r="E4" s="78" t="s">
        <v>1</v>
      </c>
      <c r="F4" s="78" t="s">
        <v>0</v>
      </c>
      <c r="G4" s="78" t="s">
        <v>1</v>
      </c>
      <c r="H4" s="78" t="s">
        <v>0</v>
      </c>
      <c r="I4" s="78" t="s">
        <v>1</v>
      </c>
      <c r="J4" s="78" t="s">
        <v>0</v>
      </c>
      <c r="K4" s="78" t="s">
        <v>1</v>
      </c>
      <c r="L4" s="78" t="s">
        <v>0</v>
      </c>
      <c r="M4" s="78" t="s">
        <v>1</v>
      </c>
      <c r="N4" s="78" t="s">
        <v>0</v>
      </c>
      <c r="O4" s="78" t="s">
        <v>1</v>
      </c>
      <c r="P4" s="78" t="s">
        <v>0</v>
      </c>
      <c r="Q4" s="79" t="s">
        <v>1</v>
      </c>
    </row>
    <row r="5" spans="1:17" s="74" customFormat="1" ht="25.5" customHeight="1" x14ac:dyDescent="0.4">
      <c r="A5" s="75" t="s">
        <v>2</v>
      </c>
      <c r="B5" s="76">
        <f>SUM(B6,B12,B15,B18)</f>
        <v>143</v>
      </c>
      <c r="C5" s="76">
        <f t="shared" ref="C5:P5" si="0">SUM(C6,C12,C15,C18)</f>
        <v>28</v>
      </c>
      <c r="D5" s="76">
        <f t="shared" si="0"/>
        <v>1665</v>
      </c>
      <c r="E5" s="76">
        <f t="shared" si="0"/>
        <v>635</v>
      </c>
      <c r="F5" s="76">
        <f t="shared" si="0"/>
        <v>2679</v>
      </c>
      <c r="G5" s="76">
        <f t="shared" si="0"/>
        <v>1464</v>
      </c>
      <c r="H5" s="76">
        <f t="shared" si="0"/>
        <v>2709</v>
      </c>
      <c r="I5" s="76">
        <f t="shared" si="0"/>
        <v>1882</v>
      </c>
      <c r="J5" s="76">
        <f t="shared" si="0"/>
        <v>2710</v>
      </c>
      <c r="K5" s="76">
        <f t="shared" si="0"/>
        <v>2041</v>
      </c>
      <c r="L5" s="76">
        <f t="shared" si="0"/>
        <v>5145</v>
      </c>
      <c r="M5" s="76">
        <f t="shared" si="0"/>
        <v>2524</v>
      </c>
      <c r="N5" s="76">
        <f t="shared" si="0"/>
        <v>12078</v>
      </c>
      <c r="O5" s="76">
        <f t="shared" si="0"/>
        <v>5304</v>
      </c>
      <c r="P5" s="76">
        <f t="shared" si="0"/>
        <v>13456</v>
      </c>
      <c r="Q5" s="77">
        <f>SUM(Q6,Q12,Q15,Q18)</f>
        <v>8166</v>
      </c>
    </row>
    <row r="6" spans="1:17" ht="30" x14ac:dyDescent="0.25">
      <c r="A6" s="8" t="s">
        <v>20</v>
      </c>
      <c r="B6" s="9" t="s">
        <v>11</v>
      </c>
      <c r="C6" s="9" t="s">
        <v>11</v>
      </c>
      <c r="D6" s="9" t="s">
        <v>11</v>
      </c>
      <c r="E6" s="9" t="s">
        <v>11</v>
      </c>
      <c r="F6" s="9" t="s">
        <v>11</v>
      </c>
      <c r="G6" s="9" t="s">
        <v>11</v>
      </c>
      <c r="H6" s="9" t="s">
        <v>11</v>
      </c>
      <c r="I6" s="9" t="s">
        <v>11</v>
      </c>
      <c r="J6" s="9" t="s">
        <v>11</v>
      </c>
      <c r="K6" s="9" t="s">
        <v>11</v>
      </c>
      <c r="L6" s="10">
        <f>SUM(L7:L11)</f>
        <v>1190</v>
      </c>
      <c r="M6" s="10">
        <f t="shared" ref="M6:Q6" si="1">SUM(M7:M11)</f>
        <v>235</v>
      </c>
      <c r="N6" s="10">
        <f t="shared" si="1"/>
        <v>7568</v>
      </c>
      <c r="O6" s="10">
        <f t="shared" si="1"/>
        <v>2207</v>
      </c>
      <c r="P6" s="10">
        <f t="shared" si="1"/>
        <v>8339</v>
      </c>
      <c r="Q6" s="11">
        <f t="shared" si="1"/>
        <v>4408</v>
      </c>
    </row>
    <row r="7" spans="1:17" x14ac:dyDescent="0.4">
      <c r="A7" s="12" t="s">
        <v>3</v>
      </c>
      <c r="B7" s="9" t="s">
        <v>11</v>
      </c>
      <c r="C7" s="9" t="s">
        <v>11</v>
      </c>
      <c r="D7" s="9" t="s">
        <v>11</v>
      </c>
      <c r="E7" s="9" t="s">
        <v>11</v>
      </c>
      <c r="F7" s="9" t="s">
        <v>11</v>
      </c>
      <c r="G7" s="9" t="s">
        <v>11</v>
      </c>
      <c r="H7" s="9" t="s">
        <v>11</v>
      </c>
      <c r="I7" s="9" t="s">
        <v>11</v>
      </c>
      <c r="J7" s="9" t="s">
        <v>11</v>
      </c>
      <c r="K7" s="9" t="s">
        <v>11</v>
      </c>
      <c r="L7" s="13">
        <v>374</v>
      </c>
      <c r="M7" s="13">
        <v>121</v>
      </c>
      <c r="N7" s="13">
        <v>2689</v>
      </c>
      <c r="O7" s="13">
        <v>1182</v>
      </c>
      <c r="P7" s="13">
        <v>3218</v>
      </c>
      <c r="Q7" s="14">
        <v>2164</v>
      </c>
    </row>
    <row r="8" spans="1:17" ht="15" x14ac:dyDescent="0.25">
      <c r="A8" s="12" t="s">
        <v>4</v>
      </c>
      <c r="B8" s="9" t="s">
        <v>11</v>
      </c>
      <c r="C8" s="9" t="s">
        <v>11</v>
      </c>
      <c r="D8" s="9" t="s">
        <v>11</v>
      </c>
      <c r="E8" s="9" t="s">
        <v>11</v>
      </c>
      <c r="F8" s="9" t="s">
        <v>11</v>
      </c>
      <c r="G8" s="9" t="s">
        <v>11</v>
      </c>
      <c r="H8" s="9" t="s">
        <v>11</v>
      </c>
      <c r="I8" s="9" t="s">
        <v>11</v>
      </c>
      <c r="J8" s="9" t="s">
        <v>11</v>
      </c>
      <c r="K8" s="9" t="s">
        <v>11</v>
      </c>
      <c r="L8" s="2">
        <v>148</v>
      </c>
      <c r="M8" s="2">
        <v>30</v>
      </c>
      <c r="N8" s="2">
        <v>1044</v>
      </c>
      <c r="O8" s="2">
        <v>281</v>
      </c>
      <c r="P8" s="2">
        <v>1246</v>
      </c>
      <c r="Q8" s="4">
        <v>662</v>
      </c>
    </row>
    <row r="9" spans="1:17" x14ac:dyDescent="0.4">
      <c r="A9" s="12" t="s">
        <v>5</v>
      </c>
      <c r="B9" s="9" t="s">
        <v>11</v>
      </c>
      <c r="C9" s="9" t="s">
        <v>11</v>
      </c>
      <c r="D9" s="9" t="s">
        <v>11</v>
      </c>
      <c r="E9" s="9" t="s">
        <v>11</v>
      </c>
      <c r="F9" s="9" t="s">
        <v>11</v>
      </c>
      <c r="G9" s="9" t="s">
        <v>11</v>
      </c>
      <c r="H9" s="9" t="s">
        <v>11</v>
      </c>
      <c r="I9" s="9" t="s">
        <v>11</v>
      </c>
      <c r="J9" s="9" t="s">
        <v>11</v>
      </c>
      <c r="K9" s="9" t="s">
        <v>11</v>
      </c>
      <c r="L9" s="2">
        <v>417</v>
      </c>
      <c r="M9" s="2">
        <v>52</v>
      </c>
      <c r="N9" s="2">
        <v>2391</v>
      </c>
      <c r="O9" s="2">
        <v>374</v>
      </c>
      <c r="P9" s="2">
        <v>2337</v>
      </c>
      <c r="Q9" s="4">
        <v>692</v>
      </c>
    </row>
    <row r="10" spans="1:17" x14ac:dyDescent="0.4">
      <c r="A10" s="12" t="s">
        <v>6</v>
      </c>
      <c r="B10" s="9" t="s">
        <v>11</v>
      </c>
      <c r="C10" s="9" t="s">
        <v>11</v>
      </c>
      <c r="D10" s="9" t="s">
        <v>11</v>
      </c>
      <c r="E10" s="9" t="s">
        <v>11</v>
      </c>
      <c r="F10" s="9" t="s">
        <v>11</v>
      </c>
      <c r="G10" s="9" t="s">
        <v>11</v>
      </c>
      <c r="H10" s="9" t="s">
        <v>11</v>
      </c>
      <c r="I10" s="9" t="s">
        <v>11</v>
      </c>
      <c r="J10" s="9" t="s">
        <v>11</v>
      </c>
      <c r="K10" s="9" t="s">
        <v>11</v>
      </c>
      <c r="L10" s="3">
        <v>219</v>
      </c>
      <c r="M10" s="3">
        <v>27</v>
      </c>
      <c r="N10" s="3">
        <v>1200</v>
      </c>
      <c r="O10" s="3">
        <v>286</v>
      </c>
      <c r="P10" s="3">
        <v>1156</v>
      </c>
      <c r="Q10" s="5">
        <v>662</v>
      </c>
    </row>
    <row r="11" spans="1:17" x14ac:dyDescent="0.4">
      <c r="A11" s="12" t="s">
        <v>7</v>
      </c>
      <c r="B11" s="9" t="s">
        <v>11</v>
      </c>
      <c r="C11" s="9" t="s">
        <v>11</v>
      </c>
      <c r="D11" s="9" t="s">
        <v>11</v>
      </c>
      <c r="E11" s="9" t="s">
        <v>11</v>
      </c>
      <c r="F11" s="9" t="s">
        <v>11</v>
      </c>
      <c r="G11" s="9" t="s">
        <v>11</v>
      </c>
      <c r="H11" s="9" t="s">
        <v>11</v>
      </c>
      <c r="I11" s="9" t="s">
        <v>11</v>
      </c>
      <c r="J11" s="9" t="s">
        <v>11</v>
      </c>
      <c r="K11" s="9" t="s">
        <v>11</v>
      </c>
      <c r="L11" s="3">
        <v>32</v>
      </c>
      <c r="M11" s="3">
        <v>5</v>
      </c>
      <c r="N11" s="3">
        <v>244</v>
      </c>
      <c r="O11" s="3">
        <v>84</v>
      </c>
      <c r="P11" s="3">
        <v>382</v>
      </c>
      <c r="Q11" s="5">
        <v>228</v>
      </c>
    </row>
    <row r="12" spans="1:17" ht="30" x14ac:dyDescent="0.25">
      <c r="A12" s="15" t="s">
        <v>21</v>
      </c>
      <c r="B12" s="10">
        <f t="shared" ref="B12:K12" si="2">SUM(B13:B14)</f>
        <v>143</v>
      </c>
      <c r="C12" s="10">
        <f t="shared" si="2"/>
        <v>28</v>
      </c>
      <c r="D12" s="10">
        <f t="shared" si="2"/>
        <v>1476</v>
      </c>
      <c r="E12" s="10">
        <f t="shared" si="2"/>
        <v>587</v>
      </c>
      <c r="F12" s="10">
        <f t="shared" si="2"/>
        <v>1884</v>
      </c>
      <c r="G12" s="10">
        <f t="shared" si="2"/>
        <v>1132</v>
      </c>
      <c r="H12" s="10">
        <f t="shared" si="2"/>
        <v>1822</v>
      </c>
      <c r="I12" s="10">
        <f t="shared" si="2"/>
        <v>1218</v>
      </c>
      <c r="J12" s="10">
        <f t="shared" si="2"/>
        <v>1694</v>
      </c>
      <c r="K12" s="10">
        <f t="shared" si="2"/>
        <v>1312</v>
      </c>
      <c r="L12" s="10">
        <f>SUM(L13:L14)</f>
        <v>1953</v>
      </c>
      <c r="M12" s="10">
        <f t="shared" ref="M12:Q12" si="3">SUM(M13:M14)</f>
        <v>1244</v>
      </c>
      <c r="N12" s="10">
        <f t="shared" si="3"/>
        <v>2196</v>
      </c>
      <c r="O12" s="10">
        <f t="shared" si="3"/>
        <v>1470</v>
      </c>
      <c r="P12" s="10">
        <f t="shared" si="3"/>
        <v>2158</v>
      </c>
      <c r="Q12" s="11">
        <f t="shared" si="3"/>
        <v>1885</v>
      </c>
    </row>
    <row r="13" spans="1:17" x14ac:dyDescent="0.4">
      <c r="A13" s="12" t="s">
        <v>12</v>
      </c>
      <c r="B13" s="3">
        <v>64</v>
      </c>
      <c r="C13" s="3">
        <v>15</v>
      </c>
      <c r="D13" s="3">
        <v>803</v>
      </c>
      <c r="E13" s="3">
        <v>344</v>
      </c>
      <c r="F13" s="3">
        <v>1042</v>
      </c>
      <c r="G13" s="3">
        <v>690</v>
      </c>
      <c r="H13" s="3">
        <v>1027</v>
      </c>
      <c r="I13" s="3">
        <v>503</v>
      </c>
      <c r="J13" s="3">
        <v>988</v>
      </c>
      <c r="K13" s="3">
        <v>673</v>
      </c>
      <c r="L13" s="3">
        <v>1105</v>
      </c>
      <c r="M13" s="3">
        <v>766</v>
      </c>
      <c r="N13" s="3">
        <v>1206</v>
      </c>
      <c r="O13" s="3">
        <v>913</v>
      </c>
      <c r="P13" s="3">
        <v>1101</v>
      </c>
      <c r="Q13" s="5">
        <v>1128</v>
      </c>
    </row>
    <row r="14" spans="1:17" x14ac:dyDescent="0.4">
      <c r="A14" s="12" t="s">
        <v>13</v>
      </c>
      <c r="B14" s="2">
        <v>79</v>
      </c>
      <c r="C14" s="2">
        <v>13</v>
      </c>
      <c r="D14" s="2">
        <v>673</v>
      </c>
      <c r="E14" s="2">
        <v>243</v>
      </c>
      <c r="F14" s="2">
        <v>842</v>
      </c>
      <c r="G14" s="2">
        <v>442</v>
      </c>
      <c r="H14" s="2">
        <v>795</v>
      </c>
      <c r="I14" s="2">
        <v>715</v>
      </c>
      <c r="J14" s="2">
        <v>706</v>
      </c>
      <c r="K14" s="2">
        <v>639</v>
      </c>
      <c r="L14" s="2">
        <v>848</v>
      </c>
      <c r="M14" s="2">
        <v>478</v>
      </c>
      <c r="N14" s="2">
        <v>990</v>
      </c>
      <c r="O14" s="2">
        <v>557</v>
      </c>
      <c r="P14" s="3">
        <v>1057</v>
      </c>
      <c r="Q14" s="4">
        <v>757</v>
      </c>
    </row>
    <row r="15" spans="1:17" ht="29.15" x14ac:dyDescent="0.4">
      <c r="A15" s="15" t="s">
        <v>22</v>
      </c>
      <c r="B15" s="16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7">
        <f t="shared" ref="J15:K15" si="4">SUM(J16:J17)</f>
        <v>159</v>
      </c>
      <c r="K15" s="17">
        <f t="shared" si="4"/>
        <v>31</v>
      </c>
      <c r="L15" s="10">
        <f>SUM(L16:L17)</f>
        <v>1029</v>
      </c>
      <c r="M15" s="10">
        <f t="shared" ref="M15:Q15" si="5">SUM(M16:M17)</f>
        <v>361</v>
      </c>
      <c r="N15" s="10">
        <f t="shared" si="5"/>
        <v>1253</v>
      </c>
      <c r="O15" s="10">
        <f t="shared" si="5"/>
        <v>715</v>
      </c>
      <c r="P15" s="10">
        <f t="shared" si="5"/>
        <v>1986</v>
      </c>
      <c r="Q15" s="11">
        <f t="shared" si="5"/>
        <v>814</v>
      </c>
    </row>
    <row r="16" spans="1:17" x14ac:dyDescent="0.4">
      <c r="A16" s="12" t="s">
        <v>14</v>
      </c>
      <c r="B16" s="16" t="s">
        <v>11</v>
      </c>
      <c r="C16" s="16" t="s">
        <v>11</v>
      </c>
      <c r="D16" s="16" t="s">
        <v>11</v>
      </c>
      <c r="E16" s="16" t="s">
        <v>11</v>
      </c>
      <c r="F16" s="16" t="s">
        <v>11</v>
      </c>
      <c r="G16" s="16" t="s">
        <v>11</v>
      </c>
      <c r="H16" s="16" t="s">
        <v>11</v>
      </c>
      <c r="I16" s="16" t="s">
        <v>11</v>
      </c>
      <c r="J16" s="2">
        <v>113</v>
      </c>
      <c r="K16" s="2">
        <v>24</v>
      </c>
      <c r="L16" s="2">
        <v>740</v>
      </c>
      <c r="M16" s="2">
        <v>261</v>
      </c>
      <c r="N16" s="2">
        <v>787</v>
      </c>
      <c r="O16" s="2">
        <v>526</v>
      </c>
      <c r="P16" s="3">
        <v>1319</v>
      </c>
      <c r="Q16" s="4">
        <v>540</v>
      </c>
    </row>
    <row r="17" spans="1:17" x14ac:dyDescent="0.4">
      <c r="A17" s="12" t="s">
        <v>15</v>
      </c>
      <c r="B17" s="16" t="s">
        <v>11</v>
      </c>
      <c r="C17" s="16" t="s">
        <v>11</v>
      </c>
      <c r="D17" s="16" t="s">
        <v>11</v>
      </c>
      <c r="E17" s="16" t="s">
        <v>11</v>
      </c>
      <c r="F17" s="16" t="s">
        <v>11</v>
      </c>
      <c r="G17" s="16" t="s">
        <v>11</v>
      </c>
      <c r="H17" s="16" t="s">
        <v>11</v>
      </c>
      <c r="I17" s="16" t="s">
        <v>11</v>
      </c>
      <c r="J17" s="2">
        <v>46</v>
      </c>
      <c r="K17" s="2">
        <v>7</v>
      </c>
      <c r="L17" s="2">
        <v>289</v>
      </c>
      <c r="M17" s="2">
        <v>100</v>
      </c>
      <c r="N17" s="2">
        <v>466</v>
      </c>
      <c r="O17" s="2">
        <v>189</v>
      </c>
      <c r="P17" s="2">
        <v>667</v>
      </c>
      <c r="Q17" s="4">
        <v>274</v>
      </c>
    </row>
    <row r="18" spans="1:17" ht="29.15" x14ac:dyDescent="0.4">
      <c r="A18" s="15" t="s">
        <v>23</v>
      </c>
      <c r="B18" s="18" t="s">
        <v>11</v>
      </c>
      <c r="C18" s="18" t="s">
        <v>11</v>
      </c>
      <c r="D18" s="9">
        <f t="shared" ref="D18:I18" si="6">SUM(D19:D20)</f>
        <v>189</v>
      </c>
      <c r="E18" s="9">
        <f t="shared" si="6"/>
        <v>48</v>
      </c>
      <c r="F18" s="9">
        <f t="shared" si="6"/>
        <v>795</v>
      </c>
      <c r="G18" s="9">
        <f t="shared" si="6"/>
        <v>332</v>
      </c>
      <c r="H18" s="9">
        <f t="shared" si="6"/>
        <v>887</v>
      </c>
      <c r="I18" s="9">
        <f t="shared" si="6"/>
        <v>664</v>
      </c>
      <c r="J18" s="10">
        <f>SUM(J19:J20)</f>
        <v>857</v>
      </c>
      <c r="K18" s="10">
        <f t="shared" ref="K18" si="7">SUM(K19:K20)</f>
        <v>698</v>
      </c>
      <c r="L18" s="10">
        <f t="shared" ref="L18" si="8">SUM(L19:L20)</f>
        <v>973</v>
      </c>
      <c r="M18" s="10">
        <f t="shared" ref="M18" si="9">SUM(M19:M20)</f>
        <v>684</v>
      </c>
      <c r="N18" s="10">
        <f t="shared" ref="N18" si="10">SUM(N19:N20)</f>
        <v>1061</v>
      </c>
      <c r="O18" s="10">
        <f t="shared" ref="O18" si="11">SUM(O19:O20)</f>
        <v>912</v>
      </c>
      <c r="P18" s="10">
        <f t="shared" ref="P18:Q18" si="12">SUM(P19:P20)</f>
        <v>973</v>
      </c>
      <c r="Q18" s="11">
        <f t="shared" si="12"/>
        <v>1059</v>
      </c>
    </row>
    <row r="19" spans="1:17" x14ac:dyDescent="0.4">
      <c r="A19" s="12" t="s">
        <v>16</v>
      </c>
      <c r="B19" s="18" t="s">
        <v>11</v>
      </c>
      <c r="C19" s="18" t="s">
        <v>11</v>
      </c>
      <c r="D19" s="13">
        <v>76</v>
      </c>
      <c r="E19" s="13">
        <v>24</v>
      </c>
      <c r="F19" s="13">
        <v>336</v>
      </c>
      <c r="G19" s="13">
        <v>193</v>
      </c>
      <c r="H19" s="13">
        <v>346</v>
      </c>
      <c r="I19" s="13">
        <v>280</v>
      </c>
      <c r="J19" s="3">
        <v>326</v>
      </c>
      <c r="K19" s="3">
        <v>276</v>
      </c>
      <c r="L19" s="3">
        <v>260</v>
      </c>
      <c r="M19" s="3">
        <v>240</v>
      </c>
      <c r="N19" s="3">
        <v>293</v>
      </c>
      <c r="O19" s="3">
        <v>357</v>
      </c>
      <c r="P19" s="3">
        <v>221</v>
      </c>
      <c r="Q19" s="5">
        <v>522</v>
      </c>
    </row>
    <row r="20" spans="1:17" ht="15" thickBot="1" x14ac:dyDescent="0.45">
      <c r="A20" s="19" t="s">
        <v>17</v>
      </c>
      <c r="B20" s="21" t="s">
        <v>11</v>
      </c>
      <c r="C20" s="21" t="s">
        <v>11</v>
      </c>
      <c r="D20" s="20">
        <v>113</v>
      </c>
      <c r="E20" s="20">
        <v>24</v>
      </c>
      <c r="F20" s="20">
        <v>459</v>
      </c>
      <c r="G20" s="20">
        <v>139</v>
      </c>
      <c r="H20" s="20">
        <v>541</v>
      </c>
      <c r="I20" s="20">
        <v>384</v>
      </c>
      <c r="J20" s="6">
        <v>531</v>
      </c>
      <c r="K20" s="6">
        <v>422</v>
      </c>
      <c r="L20" s="6">
        <v>713</v>
      </c>
      <c r="M20" s="6">
        <v>444</v>
      </c>
      <c r="N20" s="6">
        <v>768</v>
      </c>
      <c r="O20" s="6">
        <v>555</v>
      </c>
      <c r="P20" s="6">
        <v>752</v>
      </c>
      <c r="Q20" s="7">
        <v>537</v>
      </c>
    </row>
    <row r="22" spans="1:17" x14ac:dyDescent="0.4">
      <c r="A22" s="1" t="s">
        <v>8</v>
      </c>
    </row>
    <row r="23" spans="1:17" x14ac:dyDescent="0.4">
      <c r="A23" s="1" t="s">
        <v>9</v>
      </c>
    </row>
    <row r="24" spans="1:17" ht="15" customHeight="1" x14ac:dyDescent="0.4">
      <c r="A24" s="120" t="s">
        <v>24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</sheetData>
  <mergeCells count="11">
    <mergeCell ref="A1:Q1"/>
    <mergeCell ref="A3:A4"/>
    <mergeCell ref="A24:Q24"/>
    <mergeCell ref="D3:E3"/>
    <mergeCell ref="B3:C3"/>
    <mergeCell ref="P3:Q3"/>
    <mergeCell ref="N3:O3"/>
    <mergeCell ref="L3:M3"/>
    <mergeCell ref="J3:K3"/>
    <mergeCell ref="H3:I3"/>
    <mergeCell ref="F3:G3"/>
  </mergeCells>
  <printOptions horizontalCentered="1" verticalCentered="1"/>
  <pageMargins left="0" right="0" top="0" bottom="0" header="0.31496062992125984" footer="0.31496062992125984"/>
  <pageSetup paperSize="162" scale="75" orientation="landscape" r:id="rId1"/>
  <ignoredErrors>
    <ignoredError sqref="L7:Q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Movimiento General (con spa)</vt:lpstr>
      <vt:lpstr>Salas de la Corte</vt:lpstr>
      <vt:lpstr>CASOS INGRESADOS SPA</vt:lpstr>
      <vt:lpstr>'CASOS INGRESADOS SPA'!Área_de_impresión</vt:lpstr>
      <vt:lpstr>'Movimiento General (con spa)'!Área_de_impresión</vt:lpstr>
      <vt:lpstr>'Salas de la Corte'!Área_de_impresión</vt:lpstr>
      <vt:lpstr>'Salas de la Corte'!Títulos_a_imprimir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Lumys Ortega</dc:creator>
  <cp:lastModifiedBy>Sonia Matilde Arbeláez Barrios</cp:lastModifiedBy>
  <cp:lastPrinted>2019-10-11T15:50:24Z</cp:lastPrinted>
  <dcterms:created xsi:type="dcterms:W3CDTF">2019-08-12T15:50:38Z</dcterms:created>
  <dcterms:modified xsi:type="dcterms:W3CDTF">2019-10-16T14:09:05Z</dcterms:modified>
</cp:coreProperties>
</file>